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bookViews>
    <workbookView xWindow="-110" yWindow="-110" windowWidth="19420" windowHeight="11020" tabRatio="689" activeTab="2"/>
  </bookViews>
  <sheets>
    <sheet name="Data" sheetId="2" r:id="rId1"/>
    <sheet name="Analysis" sheetId="3" r:id="rId2"/>
    <sheet name="L1" sheetId="5" r:id="rId3"/>
    <sheet name="L2" sheetId="6" r:id="rId4"/>
    <sheet name="L3" sheetId="7" r:id="rId5"/>
    <sheet name="W1" sheetId="9" r:id="rId6"/>
    <sheet name="W2" sheetId="10" r:id="rId7"/>
    <sheet name="W3" sheetId="11" r:id="rId8"/>
    <sheet name="SD1" sheetId="12" r:id="rId9"/>
    <sheet name="SD2" sheetId="13" r:id="rId10"/>
    <sheet name="LH1" sheetId="14" r:id="rId11"/>
    <sheet name="HT1" sheetId="15" r:id="rId12"/>
    <sheet name="CC1" sheetId="16" r:id="rId13"/>
    <sheet name="CC2" sheetId="17" r:id="rId14"/>
    <sheet name="E1" sheetId="18" r:id="rId15"/>
    <sheet name="E2" sheetId="19" r:id="rId16"/>
    <sheet name="General" sheetId="20" r:id="rId17"/>
    <sheet name="Final comments" sheetId="21" r:id="rId18"/>
  </sheets>
  <definedNames>
    <definedName name="_xlnm._FilterDatabase" localSheetId="13" hidden="1">'CC2'!$B$2:$E$35</definedName>
    <definedName name="_xlnm._FilterDatabase" localSheetId="17" hidden="1">'Final comments'!$B$2:$D$39</definedName>
    <definedName name="_xlnm.Print_Area" localSheetId="1">Analysis!$E$2:$S$11</definedName>
  </definedNames>
  <calcPr calcId="145621"/>
  <pivotCaches>
    <pivotCache cacheId="0"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3" l="1"/>
  <c r="R8" i="3"/>
  <c r="Q8" i="3"/>
  <c r="P8" i="3"/>
  <c r="O8" i="3"/>
  <c r="N8" i="3"/>
  <c r="M8" i="3"/>
  <c r="L8" i="3"/>
  <c r="J8" i="3"/>
  <c r="G8" i="3"/>
  <c r="F8" i="3"/>
  <c r="K8" i="3"/>
  <c r="I8" i="3"/>
  <c r="H8" i="3"/>
  <c r="S6" i="3"/>
  <c r="S5" i="3"/>
  <c r="S4" i="3"/>
  <c r="S3" i="3"/>
  <c r="R6" i="3"/>
  <c r="R5" i="3"/>
  <c r="R4" i="3"/>
  <c r="R3" i="3"/>
  <c r="Q6" i="3"/>
  <c r="Q5" i="3"/>
  <c r="Q4" i="3"/>
  <c r="Q3" i="3"/>
  <c r="P6" i="3"/>
  <c r="P5" i="3"/>
  <c r="P4" i="3"/>
  <c r="P3" i="3"/>
  <c r="O6" i="3"/>
  <c r="O5" i="3"/>
  <c r="O4" i="3"/>
  <c r="O3" i="3"/>
  <c r="N6" i="3"/>
  <c r="N5" i="3"/>
  <c r="N4" i="3"/>
  <c r="N3" i="3"/>
  <c r="M6" i="3"/>
  <c r="M5" i="3"/>
  <c r="M4" i="3"/>
  <c r="M3" i="3"/>
  <c r="L6" i="3"/>
  <c r="L5" i="3"/>
  <c r="L4" i="3"/>
  <c r="L3" i="3"/>
  <c r="K6" i="3"/>
  <c r="K5" i="3"/>
  <c r="K4" i="3"/>
  <c r="K3" i="3"/>
  <c r="J6" i="3"/>
  <c r="J5" i="3"/>
  <c r="J4" i="3"/>
  <c r="J3" i="3"/>
  <c r="I6" i="3"/>
  <c r="I5" i="3"/>
  <c r="I4" i="3"/>
  <c r="I3" i="3"/>
  <c r="G6" i="3"/>
  <c r="G5" i="3"/>
  <c r="G4" i="3"/>
  <c r="G3" i="3"/>
  <c r="H6" i="3"/>
  <c r="H5" i="3"/>
  <c r="H4" i="3"/>
  <c r="F4" i="3"/>
  <c r="H3" i="3"/>
  <c r="F6" i="3"/>
  <c r="F5" i="3"/>
  <c r="F3" i="3"/>
  <c r="F11" i="3" l="1"/>
  <c r="H11" i="3"/>
  <c r="S11" i="3"/>
  <c r="R11" i="3"/>
  <c r="Q11" i="3"/>
  <c r="P11" i="3"/>
  <c r="O11" i="3"/>
  <c r="N11" i="3"/>
  <c r="M11" i="3"/>
  <c r="L11" i="3"/>
  <c r="K11" i="3"/>
  <c r="J11" i="3"/>
  <c r="I11" i="3"/>
  <c r="G11" i="3"/>
</calcChain>
</file>

<file path=xl/sharedStrings.xml><?xml version="1.0" encoding="utf-8"?>
<sst xmlns="http://schemas.openxmlformats.org/spreadsheetml/2006/main" count="4412" uniqueCount="959">
  <si>
    <t>ID</t>
  </si>
  <si>
    <t>2. Postcode</t>
  </si>
  <si>
    <t>4. I consent for my contact details to be used in connection with the Neighbourhood Plan</t>
  </si>
  <si>
    <t>Withdrawing consent You can change your preferences or can withdraw your consent for use of your contact details at any time by contacting the Clerk by email on admin@bisley-with-lypiatt.gov.uk 
...</t>
  </si>
  <si>
    <t>5. Please tick all that apply:</t>
  </si>
  <si>
    <t>6. Do you have any general comments to make on the Neighbourhood Plan?</t>
  </si>
  <si>
    <t>7. Do you support Policy BWL L1 Landscape Character (page 16)</t>
  </si>
  <si>
    <t>7a. Do you have any comments to make about this policy as currently drafted?</t>
  </si>
  <si>
    <t>8. Do you support Policy BWL L2 Important Local Views (page 18)</t>
  </si>
  <si>
    <t>8a. Do you have any comments to make about this policy as currently drafted?</t>
  </si>
  <si>
    <t>9. Do you support Policy BWL L3 Local Green Spaces (page 20)</t>
  </si>
  <si>
    <t>9a. Do you have any comments to make about this policy as currently drafted?</t>
  </si>
  <si>
    <t>10. Do you support Policy BWL W1 Wildlife (page 24)</t>
  </si>
  <si>
    <t>10a. Do you have any comments to make about this policy as currently drafted?</t>
  </si>
  <si>
    <t>11. Do you support Policy BWL W2 Biodiversity and Nature Recovery (page 27)</t>
  </si>
  <si>
    <t>11a. Do you have any comments to make about this policy as currently drafted?</t>
  </si>
  <si>
    <t>12. Do you support Policy BWL W3 Dark Skies and Lighting Schemes (page 31)</t>
  </si>
  <si>
    <t>12a. Do you have any comments to make about this policy as currently drafted?</t>
  </si>
  <si>
    <t>13. Do you support Policy BWL SD1 Design and Development (page 41)</t>
  </si>
  <si>
    <t>13a. Do you have any comments to make about this policy as currently drafted?</t>
  </si>
  <si>
    <t>14. Do you support Policy BWL SD2 Housing Need (page 43)</t>
  </si>
  <si>
    <t>14a. Do you have any comments to make about this policy as currently drafted?</t>
  </si>
  <si>
    <t>15. Do you support Policy BWL LH1 Local Significant Non-designated Heritage Assets (page 45)</t>
  </si>
  <si>
    <t>15a. Do you have any comments to make about this policy as currently drafted?</t>
  </si>
  <si>
    <t>16. Do you support Policy BWL HT1 Getting Around by Bus, Bike and on Foot (page 50)</t>
  </si>
  <si>
    <t>16a. Do you have any comments to make about this policy as currently drafted?</t>
  </si>
  <si>
    <t>17. Do you support Policy BWL CC1 Retrofitting Existing Buildings to Improve Energy Efficiency (page 54)</t>
  </si>
  <si>
    <t>17a. Do you have any comments to make about this policy as currently drafted?</t>
  </si>
  <si>
    <t>18. Do you support Policy BWL CC2 Renewable or Low Carbon Energy Generation (page 55)</t>
  </si>
  <si>
    <t>18a. Do you have any comments to make about this policy as currently drafted?</t>
  </si>
  <si>
    <t>19. Do you support Policy BWL E1 Existing and new Businesses (page 58)</t>
  </si>
  <si>
    <t>19a. Do you have any comments to make about this policy as currently drafted?</t>
  </si>
  <si>
    <t>20. Do you support Policy BWL E2 Home Working (page 59)</t>
  </si>
  <si>
    <t>20a. Do you have any comments to make about this policy as currently drafted?</t>
  </si>
  <si>
    <t>21. Are there any further overall / general comments you wish to make?  This may include comments about community projects included in the Plan.</t>
  </si>
  <si>
    <t>Thank you for completing this survey.  We won’t be responding to individual comments, but they will all be considered before the draft Plan is finalised. All comments will be shared anonymously as...</t>
  </si>
  <si>
    <t>GL5 1AF</t>
  </si>
  <si>
    <t>TICK BOX to consent</t>
  </si>
  <si>
    <t>None of the above;</t>
  </si>
  <si>
    <t>The plan appears detailed and proportionate.</t>
  </si>
  <si>
    <t>Yes</t>
  </si>
  <si>
    <t>Supporting local economic growth is essential to both supporting a healthy community and ensuring there are local opportunities.</t>
  </si>
  <si>
    <t>It is important that new employment opportunity sites are afforded the parking facilities needed that will allow them to scale up and thrive. In such rural areas it is inevitable that they may be able to attract workers and visitors from a wider area, and will need to. Throttling this can ensure a business fails to thrive and can ultimately fail, or forces their move away - which may not benefit residents nor the local economy.
Consideration for hospitality and accommodation is also important. Bolstering the visitor economy provides vital income for local businesses.
Interim Chairman, Stroud &amp; District Chamber of Trade &amp; Commerce</t>
  </si>
  <si>
    <t>GL6 7NZ</t>
  </si>
  <si>
    <t>I live in Bisley-with-Lypiatt;</t>
  </si>
  <si>
    <t>No</t>
  </si>
  <si>
    <t>GL6 7PF</t>
  </si>
  <si>
    <t>This must have been a monumental amount of work to complete. It is very well written and considered document which will help protect and potentially enhance our community. So thanks to the persons responsible who volunteer and undertake their role seriously in this regard.</t>
  </si>
  <si>
    <t>In 6.3 landscape character. Whereas I fully support and want to preserve trees and hedges in the Parish, and the planting of these, there is a slight contradiction here, because over time they can themselves block views and the spaces between houses. This also applies to section 7.4/schedule 1/10.5</t>
  </si>
  <si>
    <t>6.4. Verges are an important Green space not only as wildlife corridors, but also in the village vernacular because they are particular to the character of a particular place, for example in Oakridge Lynch and Far Oakridge. There should be a policy for these.</t>
  </si>
  <si>
    <t>Verges are mentioned here, as wildlife areas, but nothing specific on what this actually means</t>
  </si>
  <si>
    <t>How do these policies protect verges apart from where new development is concerned to actually enhance biodiversity where it already exists?</t>
  </si>
  <si>
    <t>Not sure</t>
  </si>
  <si>
    <t>We are not exactly protecting views of the ‘Milky Way’ as views of the night sky are limited even here. We had similar views of the night sky in South West London…</t>
  </si>
  <si>
    <t>Why does Oakridge Lynch and Far Oakridge not have a Conservation area status. Should this be a proposal?</t>
  </si>
  <si>
    <t>8.4. Local housing need. This would require safeguards, eg limiting the extending (increasing in size) of these properties, so that these properties remain meeting local need, and not removed from that purpose?</t>
  </si>
  <si>
    <t>Do other buildings need to be included, eg The Chapel in Oakridge Lynch (unless this is already listed?)</t>
  </si>
  <si>
    <t>How will cycle lanes be accommodated on narrow rural roads?</t>
  </si>
  <si>
    <t>Not sure about using agricultural land for solar or wind power in an area of outstanding natural beauty?</t>
  </si>
  <si>
    <t xml:space="preserve">Verges should be considered for LGS designation as they are an important part of the local landscape </t>
  </si>
  <si>
    <t>I support the Neighbourhood plan</t>
  </si>
  <si>
    <t xml:space="preserve">GL6 7DA </t>
  </si>
  <si>
    <t>I live in Bisley-with-Lypiatt;I work in Bisley-with-Lypiatt;</t>
  </si>
  <si>
    <t xml:space="preserve">Concerned that a landowner has declined a green space designation. Surely this should be a decision for community not owner? The loss of the post office and shop has not been addressed and in the context of the current planning application to convert the old shop to houses, it should be. This is the loss of a vital amenity. </t>
  </si>
  <si>
    <t xml:space="preserve">Point iii on page 16 should specify native trees in the comment about adequate tree planting. </t>
  </si>
  <si>
    <t xml:space="preserve">I would like an additional local view listed. The stretch of Toadsmoor valley just below Cricketty Mill, a tranquil place beloved of locals </t>
  </si>
  <si>
    <t xml:space="preserve">As above I am concerned that a space has been left out at the request of the owner and would like to understand the rationale for this. </t>
  </si>
  <si>
    <t xml:space="preserve">On p14 pie charts the word neutral is spelled incorrectly. On lighting, this is a comment for the parish council outside the scope of the plan but there is a lot of very bright permanently 'on all night' exterior lighting on homes in Windyridge. Is there any way to address this as it interferes with dark skies. E.g exterior lighting to be placed on sensors not permanently on. Thanks. </t>
  </si>
  <si>
    <t>A thoroughly comprehensive plan that obviously has taken great time and effort to produce</t>
  </si>
  <si>
    <t xml:space="preserve">Local verges are a haven for wildlife and provide important corridors for wildlife movement. They could also provide visual amenity if wild flowers were allowed to thrive. The current policy of cutting verges once per year, normally in the early summer, is not conducive to protecting verges and actually makes no sense at all. If the purpose of cutting verges is for health and safety reasons (e.g. ensuring clear views at junctions), then cutting verges once per year does not achieve this objective; in the preceding months before verges are cut, and then about 6 weeks after they are cut, views would be obscured anyway. My view is that, if verges have to be cut, they should ONLY be cut at road junctions where there is a safety risk and probably need to be cut more than once a year at these locations. This would not involve more work or cost as all other areas of verges could be left uncut. It also simplifies the cutting process for council workers if only road junctions, or areas of restricted visibility have to be cut. </t>
  </si>
  <si>
    <t xml:space="preserve">I think it should be recognised that some degree of subtle outside lighting is required, especially in dark winter months, to make people feel safe and to enable people to move around outside their properties easily. There is a big difference between subtle and targeted lighting and glaring “floodlighting” </t>
  </si>
  <si>
    <t xml:space="preserve">I am reanalysed not sure that the cost and complexity of connecting villages with off road cycle tracks is justifiable. Do we really have any feel for the numbers of people who would use this facility ? Would parents really allow their young children to ride alone on such cycle paths ? The objective to have cycle tracks to larger settlements (Stroud, Cirencester) is laudable but I do not believe that the sheer complexity and disruption to the visual amenity is justified. On the subject of 20mph zones, I would only support this within villages themselves but not on “approach roads”. Even then the question has to be asked, who would police such speed limits, having never seen a police speed check in such locations in the last few years. I also think that we are in danger of introducing ever more signage which is more “virtue signalling” rather than having a real impact. </t>
  </si>
  <si>
    <t xml:space="preserve">We live in a beautiful area, and the increasing use of solar panels is starting to impact on the visual amenity. If used on new buildings, care should be taken to ensure that panels are discrete and do not impact on local views and vistas. Other options such as citing panels at a low level in gardens should be considered if space permits. </t>
  </si>
  <si>
    <t>It is a well-thought out plan</t>
  </si>
  <si>
    <t>I agree with the policy as drafted</t>
  </si>
  <si>
    <t>I look forward to seeing progress on the projects listed, particularly the improved cycle routes</t>
  </si>
  <si>
    <t>GL6 7NL</t>
  </si>
  <si>
    <t>I live in Bisley-with-Lypiatt;I am a landowner in Bisley-with-Lypiatt;</t>
  </si>
  <si>
    <t>Only specific relating to Parish ownership of land in Bournes Green</t>
  </si>
  <si>
    <t>Land at Bournes Green is incompletely defined</t>
  </si>
  <si>
    <t>Some reservations</t>
  </si>
  <si>
    <t xml:space="preserve">Very difficult </t>
  </si>
  <si>
    <t>GL6 7NR</t>
  </si>
  <si>
    <t xml:space="preserve">A significant amount of effort has gone into to this plan to define and in turn hopefully allow the necessary protocols to be used to protect our beautiful and unique countryside. This initiative will hopefully define a clear and mandatory set of expectations, to allow growth but at the same time protect our heritage and outstanding beauty. </t>
  </si>
  <si>
    <t>GL6 7NY</t>
  </si>
  <si>
    <t>I'm not sure how practical this is due to the rural location and peoples need to get to numerous surrounding towns</t>
  </si>
  <si>
    <t xml:space="preserve">Congratulations on the development and production of this comprehensive document - thank you for the work involved 
Disappointed however that the document has to be restricted to evidence gathered back in 2019 </t>
  </si>
  <si>
    <t>It is not safe to walk along the roads between Oakridge, Bisley and Eastcombe. A solution is needed but question the feasibility and cost of dedicated cycleways.</t>
  </si>
  <si>
    <t>Where practical yes - some of the older buildings are not suitable for retrofitting</t>
  </si>
  <si>
    <t>Needs to consider the current limitations on the electricity supply from the Camp substation</t>
  </si>
  <si>
    <t xml:space="preserve">To encourage further home working, the internet infrastructure (currently Gigaclear) becomes a critical infrastructure - this needs to be highlighted inthe document </t>
  </si>
  <si>
    <t xml:space="preserve">Whilst I understand the following out of scope for this version of the document (no evidence from 2019) , an appendix could be added to include items that have been raised during the recent consultation noting that they will be considered for future revisions
for example:
items that should be explored as they impact on creating the vision outlined in the document
a) internet infrastructure (currently Gigaclear) becomes critical infrastructure for increased home working
b) mobile phone masts - need to add a policy on where and how many (impact on views etc)
c) foul water drainage - the non-existence of this in many locations in the parish needs to be a highlighted and the impact of more sewerage treatment plants for new properties (potential noise plus power consumption)
d) limitations on the electricity supply from and to the Camp substation over most of the parish will put limitations on the conversion to non-fossil fuel and sustainable heating </t>
  </si>
  <si>
    <t>GL6 7NT</t>
  </si>
  <si>
    <t>The plan is clear, comprehensive and well structured. It's acceptance and implementation in a timely manner is vital given the proposed unitary authority changes to SDC in 2027. The plan has my full support.</t>
  </si>
  <si>
    <t xml:space="preserve">For Oakridge Lynch the green space by the war memorial needs attention given the heavy construction traffic damage to verges over the past few years. The triangle below the memorial should also be included in the plan and protected from turning traffic. </t>
  </si>
  <si>
    <t>I would add Barn Owls and Marsh Fritillary Butterfly (which is a endangered species in the UK and inhabits Strawberry Banks).</t>
  </si>
  <si>
    <t>The plan as drafted is clear, although may need further explanation to relevant homeowners.</t>
  </si>
  <si>
    <t>Not sure how realistic the building of cycle ways between Eastcombe and Bisley and Bisley and Oakridge would be, particularly if they were to follow existing footpaths. 
A 20mph speed limit should be introduced at village boundaries.</t>
  </si>
  <si>
    <t>I have gone down the route of assessing air source heating option for my 17th C home. At present this is not an option without major capital expenditure and a reasonable payback.</t>
  </si>
  <si>
    <t>A community composting scheme for Oakridge would be welcome.</t>
  </si>
  <si>
    <t>Following the information meeting in Oakridge Village Hall on 28th October I have downloaded the Draft Plan and read (most of) it with interest.  I think this is a very useful document and I commend all those who have worked hard to produce it.  I hope it is approved without requiring too much modification.</t>
  </si>
  <si>
    <t>I am concerned that this policy as written may be used unreasonably to limit what residents and applicants are able to construct and install.</t>
  </si>
  <si>
    <t>I am concerned about the practicability and economic viability of the proposal to develop public transport and walking/cycling routes as far as Stroud.
The section about highway capacity is very important and should be considered fully against all planning applications.</t>
  </si>
  <si>
    <t>GL6 7PB</t>
  </si>
  <si>
    <t>I agree with all the points put forward in the Neighbourhood Plan. I feel it is a positive way forward for our community.</t>
  </si>
  <si>
    <t>It is important to preserve the landscape around us and retain and conserve the local green spaces. Our natural environment is valued not just by the community but the local wildlife. All the policies in this plan are aimed at doing this and hence, the plan is important to all of us.</t>
  </si>
  <si>
    <t>GL6 7BB</t>
  </si>
  <si>
    <t>The objectives are all laudable and I generally agree with them all but perhaps the more difficult aspect is how they are to be achieved against growing pressure for expansion and housing. 
How much authority does the plan have when it comes to local decisions? Is her any way this authority can be expanded?</t>
  </si>
  <si>
    <t>We should do everything possible to maintain these criteria for new developments against pressures from elsewhere.</t>
  </si>
  <si>
    <t>As 7a</t>
  </si>
  <si>
    <t>Very important</t>
  </si>
  <si>
    <t>The criteria for supporting development outside settlement development limits are very subjective but I understand that each case would need to be evaluated on its merits.</t>
  </si>
  <si>
    <t>I very much support policies such as allowing double glazing on listed buildings as long as it is done sensitively (eg. slimline double glazing can be retrofitted in small rebates and is virtually unnoticable).
For more extensive work such as internal wall insulation I support the concept but there is still some uncertainty about the best solution and the result of getting it wrong is significant. Technical advice might be beneficial.</t>
  </si>
  <si>
    <t>I very much support renewable generation, but not converting fields of agricultural land into solar farms. Solar panels can be fitted on barn roofs, over car parks etc but not to use up agricultural land.</t>
  </si>
  <si>
    <t>provided any development is small scale and for personal use. There would be a danger of undesirable development being presented as "working from home".</t>
  </si>
  <si>
    <t>GL6 7BN</t>
  </si>
  <si>
    <t>Very comprehensive and easy to understand.</t>
  </si>
  <si>
    <t xml:space="preserve">Around Bisley there are many farmed or fallow fields, plus an allotment area with orchard. Some have footpaths across them. If they should become possible sites for housing, road widening or parking for cars (to reduce congestion, foe example in the High Street, or for charging, especially overnight, as EV become more popular) I understand it is more of a "should" to maintain these open spaces than a "will". I would like to see a high bar to permit encroachment on these areas plus commitment to extensive local consultation. </t>
  </si>
  <si>
    <t>See earlier comment</t>
  </si>
  <si>
    <t>Since the report was compiled Bisley has lost the post office and shop, and an attempt to add a small shop to the Bear pub has failed. The Stancombe Farm shop, and the Green shop, at the garage, can currently supply most food requirements but are not in the centre of the village. The village also has no doctor or dentist, but an excellent primary school. As a consequence access to a car, especially for older or people with limited mobility, becomes almost essential, even electric bicycles are not practical, due to limited public communication. As a dormitory village most people work/shop elsewhere and bus times do reflect those needs. Would a regular, continuous circular bus between all the villages, plus Eastcombe and Bussage provide access to the afore mentioned facilities for more people plus a connection for more buses to and from Stroud?</t>
  </si>
  <si>
    <t>see below</t>
  </si>
  <si>
    <t>The micro-hydro idea is very interesting, and heat pumps, if deep enough, are excellent. Technically I am sceptical  about the factual information on wind-power and solar electricity generation when viewed at holistically; it is very convenient that China is processing (polluting) the cement and lithium. silicone and rare earth metals for these technologies; out of sight out of mind and little monitoring or information. The covering of open land with solar panels and wind farms is be avoided at all costs in the Cotswold.</t>
  </si>
  <si>
    <t>The development of current businesses and start ups increase people and vehicle movements that local transport does not support and is unlikely to provide work for local people unless there is a close skills match. In the coal mining valleys of Wales many miners have never worked again as the new science park and factories required different skills.</t>
  </si>
  <si>
    <t>I feel this is open to abuse; personal experience has taught me that a room not used during the day, such as a dining room or bedroom can function as an office. Perhaps a nail bar, massage, dentist, chiropodist are examples of exceptions but these will attract people and increase traffic/parking challenges.</t>
  </si>
  <si>
    <t>Well presented report and a credit to its authors</t>
  </si>
  <si>
    <t>GL6 7NW</t>
  </si>
  <si>
    <t>Excellent work, very impressive document</t>
  </si>
  <si>
    <t xml:space="preserve">Excellent </t>
  </si>
  <si>
    <t>For appropriate occupations</t>
  </si>
  <si>
    <t xml:space="preserve">I feel that the plan is well thought out and gives a good outline of the current character of the villages that make up the area, along with giving a balanced plan for how the area should be managed in the coming years. </t>
  </si>
  <si>
    <t>GL6 7EA</t>
  </si>
  <si>
    <t xml:space="preserve">I am impressed with the quality of the plan it has been thoughtfully and carefully put together. Congratulations to all involved. Thank you.
I am generally in favour of these proposals.
To protect and preserve the qualities we enjoy in Eastcombe and the wider parish I am surprised that the word "should" has been used in preference to "will" or "must". This seems to leave open to interpretation any planning proposals. Using the word  "must" or "will" is more restrictive, which is what many in Eastcombe would prefer, for future development. 
</t>
  </si>
  <si>
    <t>In Schedule 1 Design guidelines change "should" to "must"</t>
  </si>
  <si>
    <t>In Part 2 - about traffic 
change "should" to "must"</t>
  </si>
  <si>
    <t>GL6 7BJ</t>
  </si>
  <si>
    <t xml:space="preserve">I was glad to see wildlife being given support. I was surprised the Bisley allotments did not count as green space in Bisley. </t>
  </si>
  <si>
    <t xml:space="preserve">Allotments in Bisley should be added </t>
  </si>
  <si>
    <t>A very comprehensive if slightly 'wordy' document. It could be more concise &amp; therefore more valuable although to be fair, the individual policies are clearly set out in the green boxes.</t>
  </si>
  <si>
    <t>Reads slightly as a guide to improving the chances of obtaining planning planning permission</t>
  </si>
  <si>
    <t>Development outside the settlement limits should not be supported irrespective of condition. The development boundary could however be moved through some democratic process to be agreed. There is simply no point in having a development boundary which selectively allows external development of any sort.</t>
  </si>
  <si>
    <t>The non-designated heritage of the area, is that nearly every building is different &amp; distinctive. This needs to be maintained in any new development proposals.</t>
  </si>
  <si>
    <t>Any new development should be supported by an improvement to transport infrastructure. Indeed support &amp; approval for the applicant could be made conditional on adding eg. a cycle path to the next village. Adding any new development without careful consideration to transport and the existing road network, would be negligent.</t>
  </si>
  <si>
    <t>GL6 7AD</t>
  </si>
  <si>
    <t xml:space="preserve">Whilst I agree with many aspects of the plan, I would like to take this opportunity to object to the possible installation of wind turbines as part of the sustainable energy scheme within the parish of Bisley-with-Lypiatt. </t>
  </si>
  <si>
    <t>In surveys and consultations regarding the Neighbourhood Plan, our community placed the highest priority on preserving the rural Cotswold ambience and far-reaching views. Therefore, I do not support wind turbine renewable energy for Bisley-with-Lypiatt, and it should be explicitly excluded in Policy BWL CC2</t>
  </si>
  <si>
    <t>GL6 7NF</t>
  </si>
  <si>
    <t>I do not support any plans to site any type of wind turbine either in or anywhere around the village of Bisley or the parish of Bisley with Lypiatt</t>
  </si>
  <si>
    <t>On the whole I believe home working should only happen in limited circumstances and that most people in employment are more productive if they are actually in a working environment - it is something that became accepted during Covid but should have been discouraged once life was back to normal</t>
  </si>
  <si>
    <t>I am impressed with the careful detail.
I support sensitive new mixed housing with opportunity for new buy and downsizing for the elderly.
I support every effort to reduce carbon based energy, and am not opposed to wind turbines.</t>
  </si>
  <si>
    <t>That outside lighting on houses and businesses be kept to a minimum. We can use torches!</t>
  </si>
  <si>
    <t>I think some of the attitudes re buildings remaining conventional are unimaginative and uncreative! We aren't a museum.</t>
  </si>
  <si>
    <t>With the rise in the proportion of incoming retired residents there could be a tendency to create/preserve a romantic view of rural life which feels a bit sentimental to me. Much as I love  living in this amazingly beautiful landscape it is owned by the privileged. 50 years ago it felt more down to earth. It would be sad if nimbbyism exclude a breadth of community and housing need.</t>
  </si>
  <si>
    <t>Please do not put up wind turbines in Bisley, they are noisy and kill birds, there are far easier ways to organise renewable energy without destroying our local environment which is after all an are of outstanding natural beauty</t>
  </si>
  <si>
    <t>Wind turbines destroy local areas are noisy and kill birds</t>
  </si>
  <si>
    <t>A lot of hard work has obviously gone into this and I commend all the participants and the aim of the document.
 I would like to see more emphasis and detail on Tree protection and if necessary replacement. 
Page 8, should it be AirBnB letting “are”
Not sure why the Eastcombe shop, PO, Baptist Church, Dentist and school aren’t mentioned whereas Bisley shop is ( although it seems to be closed at the moment). 
Page 74, view 20, Eastcombe. The view shown is incorrectly indicated on the map.</t>
  </si>
  <si>
    <t>Depends what is actually proposed, how effective it would be and how it would affect the appearance of properties and the quietness of the areas. Using alternative types of heat pumps can be very noisy and ittitating for neighbours and ruin rural tranquility.</t>
  </si>
  <si>
    <t>No, not at this stage.</t>
  </si>
  <si>
    <t>I live in Bisley-with-Lypiatt;I work in Bisley-with-Lypiatt;I am a landowner in Bisley-with-Lypiatt;</t>
  </si>
  <si>
    <t xml:space="preserve">Generally excellent. 
Para 3.3. There was a public consultation Zoom by the Gloucestershire Wildlife Trust in February 2021. c50 residents attended to comment on the draft Ecological Appeal of the Parish. Arguably this should be logged in the NP as a Public Meeting because it was held during Covid when 'in person' meetings could not be held.  
Para 3.6. Add: Arts and crafts practitioners have been a nationally known feature of Parish self-employment, from recognised artists such as William Rothenstein and family, Alfred and Louise Powell, William Simmonds, more humble yet important practitioners such as the Bucknells, and, more recently, writers such as Jilly Cooper. 
The vision, whilst recognising these are aspirations, is good too. Could possibly add "car-share schemes" and that "many more residents, reflecting on national food security issues, will grow their own food in their gardens and allotments".
I think images are important but there is an imbalance in the images/photographs. The settlements and views of Bisley and Eastcombe should equal those of Oakridge. </t>
  </si>
  <si>
    <t xml:space="preserve">Re Appendix 1: The list of 22 important views omits a key architectural view across Bisley village from the Churchyard east across the line of terraced homes called 'The Pleasance' (or "Truck Row"). I would argue that this view is unique.
There are a number of extraordinary views looking west, for example from Lypiatt west across the Heavens over Stroud and to the River Severn and Wales, from the edges of 'The Banks ' fields across Swifts Hill over Stroud and to the River Severn or slightly south west to see the steep Cotswold 'hanging beeches' in the Parish below Fennels. </t>
  </si>
  <si>
    <t>Bisley 2: This omission is serious and we must find out why? The 5 acre Chestergate Allotments is historically leased to the Parish hosting 52 active allotment plots, Bisley Community Composting Scheme (initiated in 2005 with 150 members), and Bisley Community Orchard with Heritage Gloucester variety of apples and pears and an Edible Hedgerow (initiated 2012 with 15 active volunteers). The site's owners have financially supported many of these activities over the years. The site is a significant wildlife corridor and hosts important species of farmland birds, butterflies, moths, 13 species of worms, 3 varieties of orchids and other local flora- all noted over the years with three years of active recorded moth surveys. A BioBLitz (the only one in the Parish and pilot in the District )was held in 2024. It is used by many residents for walking, meditation, yoga, schools and volunteer workshop groups, and allotment gatherings.</t>
  </si>
  <si>
    <t xml:space="preserve">7.2.Please include small important wildlife including moths, butterflies, bees, insects, worms. These are more valuable to biodiversity than deer. They are particularly vulnerable to poisons and to climate change. 
Policy Paragraphs 1 and 4 should be stronger so in (1) omit "Where possible" and in (4) omit "where appropriate"
What does this mean for me: Suggest include For example 'not using pesticides in your gardens on your lawns' 
Suggest in 7.3. be more specific and add moths in 3rd line down "home to two nationally rare butterflies as well as many interesting and unusual species of moths".
(Note the Ecological Appraisal was the subject of a Zoomed NP consultation attended by c50 residents) </t>
  </si>
  <si>
    <t>Policy 1(a) omit the words "Where appropriate". 
As a resident what does this mean should include: 
 "do not use pesticides"
 "respect the value of 'weeds' such as nettles to wildlife"
"Build in bird boxes especially for Swifts and bats</t>
  </si>
  <si>
    <t>Excellent</t>
  </si>
  <si>
    <t>I support including a specific PROJECT proposal to link the Cheltenham Road to the Wysis Way and beyond so there is safe footpath for villagers to walk to the Farm Shop and to the Green shop.
And a special PROJECT for the long term held 'visions' and comments by TK young people for a cycle route from Bisley to Eastcombe - specially concerns for young people  who cycle to TK school (this year there are two-they deserve a bravery award)</t>
  </si>
  <si>
    <t>The NP does not address the impact of so called "leisure" motor bikes and 4 x 4's noise, fumes, danger, on biodiversity and wildlife (Policies BW1 and BW2) nor their impact on Policy BWL HT1 "Getting around by bus or on foot (or on bicycles or horses for that matter"). Country Lanes are more dangerous because of these 'motorists'; footpaths &amp; green lines  (RUPS) are churned up, in many cases preventing easy walking or cycling. I would like to see a Policy in which the Parish works towards re-designating the so called 'green lanes'  into footpaths, small country lanes into "Quiet Roads". 
Be interested in the Community Land Trust Project including other organisational options such as Almshouses.
Be interested in a Project proposal for a footpath link between Cheltenham Rd Bisley and the Wysis Way</t>
  </si>
  <si>
    <t>GL6 7BU</t>
  </si>
  <si>
    <t>The Vision Statement mentions a 'much valued and protected landscape' and the 6th and 7th Aims- Protect and Conserve our distinctive and valued landscape/ Protect and Conserve our valued open green spaces- are contradicted by the proposal for wind farms.
Modern heating systems are not sustainable, nor are they efficient and have been shown to be an expensive waste of money.  
How can 'blue' wildlife corridors such as The Dillay Brook and other streams be treated so savagely?  The felling of healthy trees on the stream's banks and using a tracked mobile digger in order to supposedly slow down the water course is both destructive as well as a very expensive waste of money. There are many studies that disprove such madness.  This is hardly 'living in and with nature.'</t>
  </si>
  <si>
    <t>There are so many examples of new builds being eye sores that I cannot agree with this.  Riverine and watercourses have been and will continue to be wrecked</t>
  </si>
  <si>
    <t>Who decides?</t>
  </si>
  <si>
    <t xml:space="preserve">Why hasn't the Bisley War Memorial been included?  Surely this is of historical significance?  Eastcombe and Oakridge have theirs listed- why not Bisley? </t>
  </si>
  <si>
    <t>Highway verges should be cut back as human lives are endangered as cyclists and motorists cannot see around corners and the narrow lanes are made even narrower</t>
  </si>
  <si>
    <t>Why cannot the Wildlife Trust reduce the considerable number of fences in the Snow's Farm reserve in order to enable wildlife corridors?</t>
  </si>
  <si>
    <t>What about reducing current light pollution?  Ansteads Farm drive for example</t>
  </si>
  <si>
    <t>How come the working group did not include The Bisley War Memorial as a structure on the Local Heritage List?</t>
  </si>
  <si>
    <t>'Green Laning' motorcycles and 4x4s have wrecked most of the byways within the parish and no repairs have been effected.  verges should be trimmed as human life is at risk due to impaired vision abd kack of leeway.</t>
  </si>
  <si>
    <t xml:space="preserve"> </t>
  </si>
  <si>
    <t>We have already vetoed this in the past (2012).  Wind turbines are inefficient, costly, non recyclable, expensive and inefficient.  They will be a blight on our AONB landscape and I strongly object to this proposal</t>
  </si>
  <si>
    <t>Overall seems like a generally positive vision - perhaps a little cautious/ restrictive - similar to most NPs</t>
  </si>
  <si>
    <t>It is overly restrictive - even more restrictive than the current local plan. Infilling within the settlement boundaries is extremely difficult due to heritage constraints and lack of space. A slightly more permissive edge of settlement policy for well considered local housing could allow modest and positive housing growth to meet the changing needs of the community.</t>
  </si>
  <si>
    <t>This seems a bit overly restrictive (though again fairly standard for NPs). Housing need surveys sadly tend to be fairly poorly responded to and under represent need - not through any fault they tend not to find a lot of the people in need. Smaller and accessible housing makes good sense</t>
  </si>
  <si>
    <t>Generally support local micro renewables - yes. No supportive of wind turbines in designated landscapes (AONB/ Nat Park)</t>
  </si>
  <si>
    <t>Generally it is a positive vision for the future of the community. Thank you. In some areas though (esp around housing), as is so often the case with NPs, it is a little bit overly restrictive.</t>
  </si>
  <si>
    <t>GL6 7EE</t>
  </si>
  <si>
    <t>Thank you for all the hard work that has gone into the draft Bisley-with-Lypiatt Parish Neighbourhood Plan 2025 to 2040. There are a few constructive remarks that I suggest are worth of consideration and you may wish to take these further. They are as follows…
1. Eastcombe
I did not notice any reference to two more essential parish facilities located in Eastcombe; most importantly Eastcombe Post Office. Following the closure of many retail banks in neighbouring parishes (including Stroud and Cirencester) the Post Office now plays a vital role as the retail banking service for local residents and businesses, supporting both community welfare and economic activity. I would recommend that the importance of the Post Office is recognised. I should also add that Thomas Keble school in Eastcombe provides secondary education for hundreds of young people, both in this parish and the neighbouring parishes. Its role merits some attention. It has recently been refurbished and new buildings erected.
2. Transport and Infrastructure
A. Many residents, including myself, strongly support the introduction of a 20mph speed limit in Eastcombe Village, particularly in the vicinity of the primary and secondary schools. It is surprising that such a measure was not implemented earlier, given the clear safety benefits.
B. Our parish is directly served by the nearby Stroud-Kemble-Swindon Network Rail/GWR line, an essential transport link for the wider area. Historically, both Brimscombe and Chalford each benefited from a halt on this route along with parking facilities. Given the significant increase in traffic through the parish, particularly from residents of newer developments such as Bussage, the reinstatement of a halt, supported by a shuttle bus service, is a proposal that deserves encouragement and support in the coming years.
At present, many local residents commute to Swindon, London, and Gloucester. In the future, enhanced rail access combined with shuttle bus connections could provide a more sustainable and greener alternative to car travel.
C. The development at Manor Farm and the expansion of Thomas Keble School have created significantly higher traffic volumes on roads originally designed as rural lanes, particularly during peak weekday hours. Much of this traffic passes through both Eastcombe and Bisley, where the current road capacity is inadequate. It is important that the parish proactively considers solutions to this growing issue.
The recent reintroduction of double-decker buses on single-lane sections has led to frequent severe congestion, highlighting the need for improvements such as additional passing places or road widening. Given the expected growth over the Neighbourhood Plan period (2025–2040), addressing this issue is important. At present, the draft plan does not appear to acknowledge this problem. A forward-looking approach focused on practical solutions would be far more beneficial than simply expressing concerns.
3. Employment
I encourage the neighbourhood plan to develop a vision with respect to employment and future economic activity in the region. Over 200-300 years, the area has benefited from local commerce such as the wool trade, mills, small industrial units situated in the Golden Valley, the construction of the canal and rail infrastructure. We now need to develop an employment vision for the next 50 years.
CONTINUED...</t>
  </si>
  <si>
    <t xml:space="preserve">CONTINUED...
Employment
A. The plan could consider new employment opportunities within the parish. The fact that this parish and neighbouring parishes lie within an AONB could be an opportunity to enhance business and employment for young people resident in the area for many years to come. These opportunities range from tourism (e.g the parish could encourage the District Council and County Council to pass and propose plans for tourist/visitor related activities). They could create considerable opportunities for employment e.g why isn’t this in consideration in Brimscombe Port (next door to the parish) which could site a tourism facility such as hotel etc.
B. Several residents in the parish either own businesses in the parish and work from home or employ local people. The parish could do more to encourage inward investment of infrastructure, in particular telecoms and broadband. These services are far from adequate and the response to infrastructure investors has often been negative in the past, focusing on objections. In the future, those who work from home or employed locally will be broadband/4G/5G dependent. The parish cannot do this alone, however, I recommend the parish develops suitable development. 
C. Could there be an area in the parish that’s not used in the daytime that could provide a co-working hub facility for new businesses and future generations? Please note here I refer to professional facilities and not leisure facilities, although maybe they could share facilities and pay towards the costs of their maintenance?
Much discussion appears to be driven by a nature-focused agenda, and the report therefor could go further acknowledging the essential role of agriculture in local food production. While rewilding initiatives are highlighted, there is very little reference to the farming sector, which supports employment in the area and contributes to our food supply.
While it is impossible to predict future developments with certainty, I hope the Parish will adopt a policy that welcomes and encourages new initiatives, and recognises and supports success when it occurs.
I hope this helps and I am happy to have a discussion about any of the above and thank you again for an interesting and thorough report.
</t>
  </si>
  <si>
    <t>GL6 7PL</t>
  </si>
  <si>
    <t>I support the NDP and particularly the drive for greater control of impacts on climate, biodiversity and the local environment</t>
  </si>
  <si>
    <t xml:space="preserve">I support this policy but it is important to ensure that when developments are putting forward plans for significan renewable energy systems, e.g. solar arrays, that the charactor of the landscape is not altered by it or is at least mitigated with additional planting to hide large scale installations. </t>
  </si>
  <si>
    <t>No as is</t>
  </si>
  <si>
    <t xml:space="preserve">This policy is missing the additional green space for Waterlane opposite The Cage where there is a communal bench, noticeboard and chestnut tree. </t>
  </si>
  <si>
    <t>AS is</t>
  </si>
  <si>
    <t>As is</t>
  </si>
  <si>
    <t>Work to complete Oakridge heritage list needs to be completed</t>
  </si>
  <si>
    <t xml:space="preserve">We need traffic calming measures in Waterlane where cars speed at ridiculous levels through our village. Speed limits make no difference as there is no enforcement. Physical measures are needed. </t>
  </si>
  <si>
    <t xml:space="preserve">Whilst this policy supports small scale renewable energy retrofit it does not take account of the large scale renewables we have seen in multiple properties in our area recently, particularly for high end existing (and often listed) properties with land where the ground based solar installations have been more akin to a solar farm than a small scale building retrofit. </t>
  </si>
  <si>
    <t>I think the plan deals adequately with new development proposals but is less effective in planning considerations for existing dwellings. We have seen a significant increase in 'super sizing' of high end properties in our village with large extensions, orangeries, swimming pools, renewable installations, secondary accommodation, and other structures which far exceed the footprint of the main house and impede on the visual landscape from local footpaths. Whilst the Cotswolds is known for high end properties it should not become the UK version of Beverley Hills!</t>
  </si>
  <si>
    <t>GL6 7DA</t>
  </si>
  <si>
    <t xml:space="preserve">I have already given feedback on the Neighbourhood Plan but I am sending this additional feedback as an update to that. Please ignore my previous response to Q 18 and consider this as the correct response on that question. </t>
  </si>
  <si>
    <t xml:space="preserve">In surveys and consultations regarding the Neighbourhood Plan, our community placed the highest priority on preserving the rural Cotswold ambience and far-reaching views. Therefore, I do not support wind turbine renewable energy for Bisley-with-Lypiatt, and it should be explicitly excluded in Policy BWL CC2.
</t>
  </si>
  <si>
    <t>GL6 7BH</t>
  </si>
  <si>
    <t>In surveys and consultations regarding the Neighbourhood Plan, our community placed the highest priority on preserving the rural Cotswold ambience and far-reaching views. Therefore, I do not support wind turbine renewable energy for Bisley-with-Lypiatt, and it should be explicitly excluded in Policy BWL CC2.</t>
  </si>
  <si>
    <t>GL6 7AT</t>
  </si>
  <si>
    <t>"effect of additional vehicular movement generated by the development will be mitigated to 
prevent human and wildlife disturbance, and protect safety" - this policy should be extended to limit the use of motorised vehicles on green lanes and bridlepaths, for visual, natural and acoustic amenity and, particularly, personal safety.</t>
  </si>
  <si>
    <t>In surveys and consultations regarding the Neighbourhood Plan, our community placed the highest priority on preserving the rural Cotswold ambience and far-reaching views. Therefore, I do not support wind turbine renewable energy for Bisley-with-Lypiatt, and it should be explicitly excluded in Policy BWL CC2.  Local sites in sensitive areas are inappropriate for wind turbines and solar farms which should be sited away from population centres, just as nuclear power stations are away from population centres, and nor more so than in designated Natural Landscapes.</t>
  </si>
  <si>
    <t>In surveys and consultations regarding the Neighbourhood Plan, our community placed the highest priority on preserving the rural Cotswold ambience and far-reaching views. Therefore, I do not support wind turbine renewable energy for Bisley-with-Lypiatt, and it should be explicitly excluded in Policy BWL CC2.  It is inappropriate to site energy generation schemes in local sites and National Landscapes when we have a national network of power transmission, to transfer energy from centralised and low-impact power centres.</t>
  </si>
  <si>
    <t>I would like to mention the amount of additional wires/lines that need to added when new developments go up.  Please could we consider adding to a policy regarding new developments have their wires/lines buried.</t>
  </si>
  <si>
    <t>GL6 7AG</t>
  </si>
  <si>
    <t>I understand we need to consider options however there is an unease that the proposals are not transparent. What is actually proposed and where is it being put.</t>
  </si>
  <si>
    <t>GL6 7DW</t>
  </si>
  <si>
    <t>It is a well presented plan which has clearly  taken a lot of effort to produce. However I think it could be more specific in some areas. Particularly if it is destined to be used by planning officers who are not familiar with the area.
As a general comment on the area covered by the plan. To the casual observer the villages of Eastcombe, Bussage  and Chalford Hill appear as a single settlement and it is true that residence use resources from all three villages. To reflect this I would like to see a commitment in the plan to work with Chalford Parish Council to share planning objectives across the contiguous built up area.  Although not so closely linked Oakridge also has a border with Chalford Hill and have common problem that would benefit from an agreed joint approach.</t>
  </si>
  <si>
    <t>The policy is about intentions. Do we actually want to put hard surfaces of some bridal way to produce a all weather off road cycle network. I hope the answer is yes but it will be in harmony with the environmental and landscape considerations in the rest of the plan. 
Could Quiet Lane designation be used to expand the network of cycle friendly routes.
The description of the parish highlights the absence of good road connection's. It is my suspicion that  residence of Bisley do not want the pinch points in the road sorted out as this will only result in higher and faster traffic flow through the village. If this is the case it should be stated in the plan.</t>
  </si>
  <si>
    <t>In section 11.6 of the plan it says that onshore wind can only be developed on sites designated in the local plan. There are no designated sites identified in the policy. I think the policy should say that farmers can erect wind turbines up to the hight of traditional wind pumps (about 10m).
There is no discussion of renewable heat, i.e. biomass and solar. Do we need a specific policy on wood burners?</t>
  </si>
  <si>
    <t xml:space="preserve">GL6 7NR </t>
  </si>
  <si>
    <t>GL6 7AJ</t>
  </si>
  <si>
    <t>none</t>
  </si>
  <si>
    <t>N/A</t>
  </si>
  <si>
    <t>n/A</t>
  </si>
  <si>
    <t>n/a</t>
  </si>
  <si>
    <t>We need more housing for younger people</t>
  </si>
  <si>
    <t xml:space="preserve">n/a
</t>
  </si>
  <si>
    <t xml:space="preserve">the paper  is far far far far far too long and/or far far too overcomplicated
thank you for doing all the work, but simplify simplify simplify
thank you </t>
  </si>
  <si>
    <t xml:space="preserve">My main concern is the visual impact. 
We moved to an area on AONB for the unspoilt views and beautiful landscape, we really don't need an eyesore of turbines. 
The many other cons can easily be found online!  </t>
  </si>
  <si>
    <t>I fully support this excellent and comprehensive neighbourhood plan.</t>
  </si>
  <si>
    <t>GL6 7NU</t>
  </si>
  <si>
    <t>This is an excellent and well thought out plan which I fully support.</t>
  </si>
  <si>
    <t>GL6 7AF</t>
  </si>
  <si>
    <t>Theses wind turbines are most inefficient, no use if there is no wind and they are noisy. The expense incurred in installing them and maintaining them outways any benefit in having them. We are in an area of outstanding natural beauty and even one would be a blot on the landscape.</t>
  </si>
  <si>
    <t xml:space="preserve">I’ve answered no because I don’t want the wind turbines to ruin the area anyway so I support non of the policies at all. We voted no in 2012 and would do so again. </t>
  </si>
  <si>
    <t>Long winded and unnecessary as hopefully it will not happen.</t>
  </si>
  <si>
    <t>Yes.  I believe turbines are inefficient, a blot on the landscape, expensive and mostly made in China.</t>
  </si>
  <si>
    <t xml:space="preserve">Keen to support keeping the rural landscape as it is and resist developments </t>
  </si>
  <si>
    <t>Also support protection of greenbelt</t>
  </si>
  <si>
    <t>Concern regarding any development having a negative impact on the enviroment, and Oakridge does not have roads suitable for increased traffic</t>
  </si>
  <si>
    <t xml:space="preserve"> Not practical for most people who need to commute to all sorts of different locations not just Stroud and surrounding villages. Also older people may not physically be able to walk and cycle far. Electric cars could be encouraged. Improved public transport would benefit the young and old</t>
  </si>
  <si>
    <t>GL6 7PD</t>
  </si>
  <si>
    <t>This is a thorough and detailed document, and the Steering Group and Parish Council generally are to be applauded for all the hard work and original thinking which has gone into it, all for the good of the people who live in the parish. Overall we support it.</t>
  </si>
  <si>
    <t>App 1 – Important Local Views.  These are stated to be especially important and locally-valued views which are visible from a publicly accessible location, which is defined to include public rights of way. Some of those chosen are views from the plateau looking over the edge of the scarp, for example views 6, 7 and 10. What is omitted is the corollary view, for example in views 6 and 7 that from the PROW below, of the fieldscape looking north up to the top of the scarp in the direction of viewpoints 6 and 7. The fieldscape shows the spring line and the steep banks which have been unfarmed for years. The same holds good for view 10 – the view from the PROW where the contour has dropped away again looking back towards viewpoint 10. The point we are making is the view over the top of the valley is undoubtably valuable, but so is the intermediate view from the PROW up the steep sides of the scarp. Als,o we feel the view from the memorial bench on the PROW, which has its back to Holy Brook, and looks over/along an unspoilt hidden valley, is fit for inclusion. (W3W mistaken.crafts.porch)</t>
  </si>
  <si>
    <t>Para 6.4 – local green spaces. It is a concern the owners of the allotment land do not view their land as being ‘demonstrably special’ to the local community such as to be included in the land in need of protection. Also, why the omission of the methodist graveyard in Oakridge, when the Baptist one in Eastcombe is listed for protection?</t>
  </si>
  <si>
    <t>Schedule 1 – Guidelines for development. Para 7 on page 39, we do not understand the statement sympathetic regard will be given to community-driven affordable housing proposals outside settlement boundaries. Such low-impact community-driven housing proposals should be supported within settlement boundaries, but surely outside each application should be viewed on its merits, or is that what the NP is saying in respect of rural exception sites (para 2.a page 41?)</t>
  </si>
  <si>
    <t>Paras 8.4 – on page 42. Local Housing Need. The GRCC identified the need only for 11 affordable (rented and/or owned) within the parish. This appears limited to asking residents their own family specific needs, which disregards the objective need for a younger demographic to be able to move into the parish, which provide support for the schools and other amenities (shop, pub etc) without the need for excessive traffic movement from outside the villages.
Two specific examples, which probably do not concern the NP but are issues of concern: the ‘building storage/reclamation yard on the corner of Holloway Road in Oakridge which was refused a certificate of lawful development in 2019 (S17/0417/FUL), which would appear an ideal position for planning for affordable houses, albeit just outside the settlement boundary. Also, the Equine Earth development at Hyde Bottom/Moons Lane corner which appears may be being used as residential accommodation, and additional site development in breach of the specific planning permission.</t>
  </si>
  <si>
    <t>App 3 – locally valued non-designated heritage assets. Whilst this proposed listing of important properties in Oakridge is to be applauded, surely it should only be viewed as a stop-gap measure in advance of an application for the old area of Oakridge round the village green, church etc, to be included in a conservation area as already applies to the particularly sensitive areas of Bisley and Eastcombe. We would like to see a project to make a conservation area of this part of Oakridge.</t>
  </si>
  <si>
    <t xml:space="preserve">Para 5.1 – vision statement. Whilst as a laudable intention for less reliance on private cars, sadly this is not going to come about soon. With the increase in size of new, particularly electric, cars the village roads particularly in Bisley are vastly reduced in width, with necessary pavement parking to access homes making it dangerous for pedestrians, particularly with small children and pushchairs who have to walk in the narrow roads and run the gauntlet of through traffic heading for Stroud rushing up the High Street and Calf Way. Would it not be of short term benefit for the council to attempt to obtain enough land, somewhere near Hayhedge Lane junction, to allow residents space for some off-road parking, even if only on a limited basis as along Cheltenham Road by the replacement bus shelter opposite Windyridge. Also to try and negotiate some residents off-street parking in the Bear car park. For the reasons stated, the centre of Bisley is dangerous for pedestrians, and the lack of proper parking provision, in addition to danger to pedestrians, must drive residents mad. Could not some such provision be included in the vision statement? Short term, could not High Street be made “no through traffic”, although realising that may make the narrow bit by the Stirrup Cup even more difficult for drivers, but the High Street safer for pedestrians.
Para 10 – We would like to see a project to provide a footpath along the side of Calf Way to at least where it joins the Wysis Way footpath enabling walking access from Bisley to the Farm shop and café on Stancombe Lane and safer walking into Bisley centre for the properties which front Calf Way. </t>
  </si>
  <si>
    <t xml:space="preserve">Para 11 has as its heading “resilience” but this is not really covered. We mention flooding below but should the NP also consider the resilience of the electricity supply, we understand the substation at the Camp is at capacity. More electric cars and a move to electric heating will put this under even more pressure.
Para 11.7 talks about flooding and that this is not explored further as there is a policy in the Stroud Local Plan. Is this enough though, is it the 2015 plan or the 2021 plan and if it is the 2021 plan which appears to have been rejected then does the NP need to say more? As well as the areas identified in the NP there is flooding immediately proximate to the Gigaclear box in Far Oakridge whenever there is any significant rainfall. This must mean that functioning of the Gigaclear system is at risk. In addition, the Waterlane to Bisley road floods which means there is a potential for Oakridge and Far Oakridge to be marooned, as the bottom of Farm Lane also floods. Should there not be a project about installation of ditches along these access roads.
</t>
  </si>
  <si>
    <t>Para 11.6 – wind turbines. The draft talks about sensitive siting in response to ‘ecology, landscape and heritage setting’. In our view this should be strengthened to specifically state turbines should not be sited on or near the edge of the scarp, so while maybe the best place for wind, are visible for miles from right across the valley. Being sensitive to landscape does not say this with sufficient force. For example a wind turbine near Manor Farm, Bisley, which is well back from the edge of the scarp, or even where previously applied for a radio tower (unsuccessfully) to the left of the road from Far Oakridge to Mannesty Farm is far less intrusive than an array of turbines would be anywhere on the top of the scarp anywhere from Oakridge Farm in the east right the way to Strawberry Banks in the west, or for example on the scarp above Bismore.</t>
  </si>
  <si>
    <t>If more homeworking is an aim, then our comments above about the current electricity supply are relevant.</t>
  </si>
  <si>
    <t>There is no discussion/comment on the issues of disposal of foul water in the parish where a significant number of properties do not connect to a mains drainage. This affects all of Oakridge and Far Oakridge and we assume Bournes Green, Water Lane, Tunley and Bismore. 
There is no discussion/comment about mobile phone signal, we know that there are “dead spots” all over the parish with Bisley having very poor signal. We appreciate that this is a difficult issue, everyone wants good signal but no one wants a mast nearby. Maybe something to consult on during the lifetime of the plan?
Para 4.3 – Settlements. para 2b – Eastcombe. Omits any reference to the local community facilities: school, shop/post office, pub, hairdresser, village hall.
Page 66 para 8 - We think that it should be Iles Green and not Isles Green</t>
  </si>
  <si>
    <t>GL6 7PN</t>
  </si>
  <si>
    <t>I work in Bisley-with-Lypiatt;I live in Bisley-with-Lypiatt;</t>
  </si>
  <si>
    <t xml:space="preserve">I am would like the Cotswold character to be maintained, in particular any new building to be in the Cotswold vernacular. </t>
  </si>
  <si>
    <t>I would like new developments to be in the local vernacular so they blend into the natural environment.</t>
  </si>
  <si>
    <t xml:space="preserve">Please don't put any streetlights into Waterlane or Oakridge. </t>
  </si>
  <si>
    <t>Please ensure all new building is in the Cotswold vernacular.</t>
  </si>
  <si>
    <t>Can we please ensure there is a local need for any development.</t>
  </si>
  <si>
    <t xml:space="preserve">Yes, although I am not sure bus travel makes sense as the bus always seems empty. Perhaps a community hitching scheme would work better. </t>
  </si>
  <si>
    <t>In surveys and consultations regarding the Neighbourhood Plan, our community placed the highest priority on preserving the rural Cotswold ambience and far-reaching views. Therefore, I do not support wind turbine renewable energy for Bisley-with-Lypiatt, and it should be explicitly excluded in Policy BWL CC2”</t>
  </si>
  <si>
    <t>Yes. To me the Vision is not aspirational it is unrealistic. By any measure there will be more cars by 2040, we cannot even get the existing roads adequately surfaced so the chances of purpose built cycle paths are remote, as are a network of local shops.</t>
  </si>
  <si>
    <t>By a substantial margin, consultations have indicated that protecting the landscape is the issue of prime importance to our community. However in Section 11 of the plan says that the community views the need to address climate change as being of “paramount importance”. This not accurate.</t>
  </si>
  <si>
    <t>I do not support building for any reason outside the existing settlement boundaries. It leads to ribbon development.</t>
  </si>
  <si>
    <t>Whilst affordable housing is required I believe that the minimum sized home should have 2 bedrooms.</t>
  </si>
  <si>
    <t xml:space="preserve">I would like to see the PC champion a local scheme to improve and extend our footpaths. Stiles, some of which are excessively high, should be replaced by accessible gates. The section of the Wysis Way on the Calfway Road is potentially lethal and prevents many Bisley residents opting to walk or cycle to the Farm Shop. </t>
  </si>
  <si>
    <t>Consultation reveals that the protection of the landscape is the issue of prime importance to our community. Therefore, I do not support wind turbine renewable energy for Bisley-with-Lypiatt, and it should be explicitly excluded in Policy BWL CC2”.</t>
  </si>
  <si>
    <t xml:space="preserve">There has clearly been a considerable amount of effort put into the SG and there is much of value within it. However, the inherent tension between the overwhelming community support for protecting the landscape and the desire for  community energy schemes can only be resolved by explicitly ruling out wind turbines. </t>
  </si>
  <si>
    <t>No windturbines</t>
  </si>
  <si>
    <t>GL6 7BP</t>
  </si>
  <si>
    <t>You are doing a good job.</t>
  </si>
  <si>
    <t>I do not agree with having wind turbines in the Neighbourhood of Bisley, it isn't suitable for a rural village, they are not really that eco friendly, stay still often and work kill wildlife, and would go to national grid and not directly for Bisley households. It isn't fitting with the views either.</t>
  </si>
  <si>
    <t xml:space="preserve">I do not agree with having wind turbines in the Neighbourhood of Bisley, it isn't suitable for a rural village, they are not really that eco friendly, stay still often and work kill wildlife, and would go to national grid and not directly for Bisley households. </t>
  </si>
  <si>
    <t xml:space="preserve">It is a very positive ecologically aware plan. </t>
  </si>
  <si>
    <t xml:space="preserve">
</t>
  </si>
  <si>
    <t>I do not support wind turbine renewable energy for Bisley-with-Lypiatt, and it should be explicitly excluded in Policy BWL CC2.
I strongly agree that it is important to preserve the Cotswolds National Landscape, ensure any new developments are small and traditionally built, blending in with surrounding buildings.
I also agree that speeding vehicles through the 3 main villages needs to be dealt with (Bisley, Eastcombe and Oakridge Lynch) with the provision of seperate, safe cycle routes between the villages to enable children to cycle safely to Thomas Keble School.</t>
  </si>
  <si>
    <t>I strongly agree that it is important to preserve the Cotswolds National Landscape, ensure any new developments are small and traditionally built, blending in with surrounding buildings and landscape.</t>
  </si>
  <si>
    <t>I strongly agree that it is important to preserve the Cotswolds National Landscape, ensure any new developments are small and traditionally built, blending in with surrounding buildings.</t>
  </si>
  <si>
    <t xml:space="preserve">
I stongly agree that speeding vehicles through the 3 main villages needs to be dealt with (Bisley, Eastcombe and Oakridge Lynch). I live on Holloway Road and and good proportion of the cars going past my house are doing well over 20mph.
The provision of seperate, safe cycle routes between the villages to enable children to cycle safely to Thomas Keble School would be valuable.</t>
  </si>
  <si>
    <t>I do not support wind turbine renewable energy for Bisley-with-Lypiatt, and it should be explicitly excluded in Policy BWL CC2.</t>
  </si>
  <si>
    <t>GL6 7HG</t>
  </si>
  <si>
    <t xml:space="preserve">Utterly unacceptable! I do not support wind turbine renewable energy for Bisley-with-Lypiatt. and it should be explicitly excluded in Policy BWL CC2 </t>
  </si>
  <si>
    <t>Who are the 'local people' who drafted the policy?</t>
  </si>
  <si>
    <t>A lot of emphasis on views in Oakridge - there are many more that could be added...</t>
  </si>
  <si>
    <t>I cannot see how wind turbines are compatible with wildlife - especially birds</t>
  </si>
  <si>
    <t>How on earth does this fit with all the document's suggestions of preserving the landscape and wildlife? A contraindication.  What is the scale of the proposed turbines ? This should have been included in the document.</t>
  </si>
  <si>
    <t>Transparency please (Question 8)</t>
  </si>
  <si>
    <t>Lowering speed limits, particularly  through Waterlane, more particularly the Bisley end !</t>
  </si>
  <si>
    <t>I am not sure this is respected by SDC planners. For example the view from the Bear Inn in Bisley over the cottages in the High Street is of open fields and is now spoiled by a recently approved industrial building with no landscaping.</t>
  </si>
  <si>
    <t xml:space="preserve">sometimes this is a burden on development when unnecessary requirements are made such as provision for bats. Adequate provision can be made without the draconian provisions demanded by planners. </t>
  </si>
  <si>
    <t>I do</t>
  </si>
  <si>
    <t xml:space="preserve">I do not support the wind turbine renewable energy for Bisley-with-Lypiatt, and it should be explicitly excluded in Policy BWL CC2. </t>
  </si>
  <si>
    <t xml:space="preserve">I do! </t>
  </si>
  <si>
    <t xml:space="preserve">I certainly do not support the wind turbine renewable energy for Bisley-with-Lypiatt, and it should be excluded in Policy BWL CC2. </t>
  </si>
  <si>
    <t>GL6 7du</t>
  </si>
  <si>
    <t>Yes, the document is comprehensive and detailed,  Some policy boxes have a variety of fonts, which is merely a typing situation based on numerous input sources, but would be more formal if they looked the same.  The detail addresses many issues felt locally and future aspirations for the community.</t>
  </si>
  <si>
    <t>Would like to see the need for a local cemetery to be available for all residents in the parish rather than having to use Frith Wood.  Churchyard burial/internment sites are not always available.</t>
  </si>
  <si>
    <t>Regarding the detail on p47, 10.1 where it states ‘the new Manor Estate’ - this is now over 40 years old and whilst it is new in timelines for buildings in the parish, it surely is not classified as new now.</t>
  </si>
  <si>
    <t>Aspirational cycle lanes.</t>
  </si>
  <si>
    <t>I would like to see a tick in the wildlife box on p85 option 5, which then links up to the response for the recreation ground.</t>
  </si>
  <si>
    <t>I scanned it and it is a comprehensive and well structured document.</t>
  </si>
  <si>
    <t xml:space="preserve">This is a great idea, with the increasing size of the elderly population there is very likely going to be an increasing demand for down-sizing and in particular ground-level accommodation. </t>
  </si>
  <si>
    <t xml:space="preserve">It would be marvellous to have paved, off-road, cycling paths that connect the main villages in the Parish with Stroud, constructed in a way that they do not impact on the landscape. It would encourage the health benefits of cycling in a safe environment and reduce the use of cars, buses etc. </t>
  </si>
  <si>
    <t>No.</t>
  </si>
  <si>
    <t>I support this provided that it is genuinely on a community -scale benefit and that it is sensitively sited as in point 2. I am against the introduction of token measures e.g. a solitary wind-turbine unless of course it is genuinely beneficial, efficient and cost-effective in the long-term.</t>
  </si>
  <si>
    <t xml:space="preserve">Could the Parish Council assist villages like Bisley that lost its village shop and Post Office in early 2025 by including in the N Plan a proposal to collaborate with villagers to develop a Community Village Shop and Post Office, well-stocked with basic-essentials and perhaps a small café serving lunch. It would reduce unnecessary journeys out of the village and could include other services for villagers (e.g. health, and public service information , activities e.g. recreation and leisure, educational workshops, social groups, rural library service etc.) A site for this could be annexed to the pavilion of the playing fields on Van der Breen Street and it could re-vitalise the sense of community in the village.   Of course a consultation process to determine the need for such a community hub will be required as a first step. </t>
  </si>
  <si>
    <t>Gl6 7du</t>
  </si>
  <si>
    <t>Feel it’s crucial for Eastcombe to have a permanent speed camera or reminder for traffic to slow in this residential area- the road is straight and fast and when PC cameras are up the difference is noticeable for pedestrians. The school has a major impact on this.</t>
  </si>
  <si>
    <t xml:space="preserve"> No general comments -just specific issues over definition of Parish land in Bournes Green</t>
  </si>
  <si>
    <t xml:space="preserve"> No</t>
  </si>
  <si>
    <t>Totally agree</t>
  </si>
  <si>
    <t xml:space="preserve">Most definitely </t>
  </si>
  <si>
    <t>GL6 7DY</t>
  </si>
  <si>
    <t>I work in Bisley-with-Lypiatt;</t>
  </si>
  <si>
    <t>Development of residential property beyond that of infill may be desired to meet the needs of local families.</t>
  </si>
  <si>
    <t>There is a balance between preserving the built environment for those fortunate enough to be able to afford to live in sparsely populated areas. however, to maintain a community, the needs of the younger adults must be factored in so that we avoid pricing out any families. This would materially impact local services, schools etc. With many small local primary schools, without young people moving into the area it will decline.</t>
  </si>
  <si>
    <t>Prioritising 'the view' over other factors.</t>
  </si>
  <si>
    <t>Part 3 requires more detail, as this may prohibit developments for the community such as evening access to sports facilities (which need lights).</t>
  </si>
  <si>
    <t>Very much dependent on how this is applied.</t>
  </si>
  <si>
    <t>Should include support to develop larger properties into smaller. It is vital that the policies are not written to benefit/bias towards those of an aging population only.</t>
  </si>
  <si>
    <t>Fully or partly owned by local residents?</t>
  </si>
  <si>
    <t>No thank you.</t>
  </si>
  <si>
    <t>No wind turbines</t>
  </si>
  <si>
    <t>A great effort but it will only carry weight if SDC (and its successor West Gloucestershire ?) fully adopt the plan and it is given full weight by the Planning Inspectorate. The plan would benefit from having a complimentary but separate 5 action plan and some key milestone to act as a guide for the 2040 ambition so we can check we are on course and it doesn't remain as a fluffy unfulfilled aspiration that fails to deliver. It is important to keep under review and add additional topics, with the necessary supportive evidence that arise over time so it remains comprehensive. But well done all to get to this point.</t>
  </si>
  <si>
    <t>The policy could be cast to be more proactive rather than defensive. New development should make a net contribution to the landscape character, rather than the negative ie it should not detract. So we might welcome new woodland planing , for example, the right trees in the right place. Also the policy might be amended in (iii) to include  drystone walls as a significant part of the character of our 2 landscapes, which of course also are invaluable habitats for many septics of wildlife, but the way the policy is written it remains silent on these historical features that make up the distinct landscape of the parish.</t>
  </si>
  <si>
    <t>Again the policy is couched to be rather negative, dealing with preventing harm, but it could be cast positively that 'all development should recognise the special and distinctive landscape and should strive to make a positive addition to the landscape, reflecting the design, form and mass of the existing settlements'. for example</t>
  </si>
  <si>
    <t>Might this policy be expanded so that it contributes to the Nature Recovery Network and that the ambition of joining up ie more, bigger, better, might be realised. being part of the NRN would give greater weight to their protection.</t>
  </si>
  <si>
    <t xml:space="preserve">The policy could be expressed more ambitiously. All development should make a measurable impact, leaving nature in a better state than before development. If this cannot be achieved on site, then it should be achieved and retained within the parish. </t>
  </si>
  <si>
    <t>See comments above re policy W1</t>
  </si>
  <si>
    <t xml:space="preserve">Much of the problem can arise either post development, or with existing properties where I believe there is no restriction on lighting, especially floodlights/security lights and decorative lighting. </t>
  </si>
  <si>
    <t xml:space="preserve">We need to keep a mix of housing so that we can achieve inclusive and balance communities. Currently the policy is silent on this mix ie trying to keep some small easily accessible properties for later life (as opposed to affordable housing). Might the policy be strengthened to reflect this need for a range of properties so we don't end up with a polarisation of big 5 bedroom houses and a ghetto of affordable ? Since we completed the Village Design Statement some years ago the architectural design style of the villages has evolved , especially with regard to infill. Modern sales eg a mix of stone and timber cladding together with some sole timber frame and clad buildings has evolved and makes up a new dimension of character to the villages. So whilst new designs may not be popular I believe we can point to the evidence that says contrary, on the ground, they are. So let is embrace some new architectural developments ie Guideline 8 </t>
  </si>
  <si>
    <t>See above. Also such development should be of good quality design eg neighbouring CDC and Sapperton affordable housing. Good design need not be costly and we might say something to ensure we have quality. In the past old council housing development has been the poor relation and stands out and they become stigmatised. Brilliant that we should strive for an affordable housing site and I would encourage the PC to establish a rolling fund to help acquire such a site.</t>
  </si>
  <si>
    <t>Great to see this and fully support the further development of th list.</t>
  </si>
  <si>
    <t>One of the key features of each of the main villages is the network of pedestrian paths that weave rhourhg the settlements. Few significant developments appear to take this character on board in their development proposals, often reverting to a series of infills with cull de sacs. It would be good if this feature could be. reflected in plans for new significant development ie more than 5 houses. The policy might also look perhaps to designation of quiet roads and restricting traffic movement by type, size and time. The principle has already been established to some extant with Ulez. Might we strive form something more ambitious here in the parish with a clear hierarchy of routes. A pilot perhaps with government?</t>
  </si>
  <si>
    <t>The policy as written does not appear to cover the location of renewables outwith the property/development. Currently the location, for example, of solar panels can impinge far greater on the landscape character, than any additionally to a building. can the policy be expanded to cover this issue re siting and design and scale ? It is included in CC2 but does the point merit inclusion here as well as it may not be a specific renewable project?</t>
  </si>
  <si>
    <t>Great to see the proposal to keep the benefits local.</t>
  </si>
  <si>
    <t>One of the 'drifts' we have seen post Covid is people relocating and running business, without a change of use, from their homes, which appear to have gone under the radar of SDC. Resulting noise, traffic, parking etc contribute negatively. Do we need to say something on this so we have such economic development in the right place?  There are a number of developments around the parish that purport to be needed  and located in open countryside eg stables etc. These are becoming more frequent and again under the SDC radar and are in danger of achieving full planning permission if left unchallenged. This is distinct issue different from home working E2.</t>
  </si>
  <si>
    <t>Support, with the distinction I draw above re E1.</t>
  </si>
  <si>
    <t>Hugely appreciative of the effort and time of the group who have pulled this together and there are some strong proposals. The plan whilst guiding development would benefit from an accompanying action plan and benchmarks and the establishment of a NP delivery budget.</t>
  </si>
  <si>
    <t>GL6 7EB</t>
  </si>
  <si>
    <t>There must be a balance between the perceived needs of wildlife and the real needs of residents.  If wildlife is prioritised, then this prevents residents being able to improve (by conversion, demolition or new build) their own properties.  Excessive survey costs by environmentalists even if their finds are negative can be crippling to homeowners, or even prohibitive in enabling their home improvements.  There are often false assumptions too, for example greater crested newts are endangered in Europe and hence listed as such in UK, but that is not the case.  Bureaucracy trumps reality/common sense.</t>
  </si>
  <si>
    <t>It is essential that all affordable housing built be designated to local families who live or work in the parishes.  In the past outsiders who were deemed by SDC Housing authority to have priority ie because they had children, were housed to the cost of young couples who wished to start a family in their home village.</t>
  </si>
  <si>
    <t>Cycle routes are a an obvious improvement however these must be separate from any current infrastructure as all country lanes are too narrow for traffic with lanes marked on the side.  This would be dangerous and cause fatalities.</t>
  </si>
  <si>
    <t>Retrofitting policies start as support and end in compulsion.  Many traditional/old/historic buildings in the neighbourhood are simply not suitable for heat pump technology etc as it currently stands.  Heat pumps are often insufficient to heat older properties.  This must wait until there is better technology before older properties are retrofitted.</t>
  </si>
  <si>
    <t>I believe that the Wildlife Policies are not strong enough: and omit phrases such as “where appropriate” and “where possible” because the intentions should be more firmly stated.</t>
  </si>
  <si>
    <t>Mention is made of the Cotswold Stone Walls being an integral part of the landscape character and yet so many are falling into disrepair and not repaired or replaced; fences or hedges are being put up instead.  I feel they should be maintained (by landowners or residents).</t>
  </si>
  <si>
    <t xml:space="preserve">Bisley:
*I would like to see Bisley Church cemetery (as attached to Teeds Rise) included in this policy
Eastcombe:
*I believe the Junior Football Pitch is actually called HODGES FIELD (not Hedges?) as it was named after George Hodges whose diligent work or preparing the ground (removing stones etc) enabled the field to be utilised more quickly.
*2 x smaller Green triangular spaces along Fidges Lane and 1x along The Street
</t>
  </si>
  <si>
    <t>Invertebrates which are vital to the very survival of humankind receive scant mention.
Unfortunately the deer which are mentioned, having no natural predators, are not in balance in the wild environment and are destroying essential/prime habitat.</t>
  </si>
  <si>
    <t>We do recognise the need for energy saving but personal budget and the inefficiency of retro-insulation are constraints for us.  We do, however, support both wind power as well as solar fitting on homes/warehouses/and commercial buildings; though would be very sad to see whole fields covered in solar panels.  At an advanced stage in life with the prospect of downsizing in view we do our very best by limiting our use of non-renewables where possible on this property.</t>
  </si>
  <si>
    <t>We believe that the Parish Council should give guidance on the use of security lights as there are some which activate due to vehicular or pedestrian movement on public roads and footpaths. We do appreciate the possibility of viewing the often spectacular night sky locally and would oppose the introduction of street lighting.</t>
  </si>
  <si>
    <t>Any development outside the parish boundary should be resisted at all times; any infill should comply with the policy as drafted.</t>
  </si>
  <si>
    <t xml:space="preserve">As a older couple wishing to remain within the Parish and yet wanting/needing to downsize within the next few years, (as probably other long-time residents in properties within gardens becoming difficult to maintain/manage, we would like to see opportunities for smaller (say 2 bedroom) accommodation be available.  </t>
  </si>
  <si>
    <t>9.2 Non-designated and locally valued Heritage Assets Second paragraph.  Should the last sentence have the word ‘not’ inserted? As …’of local significance even thought it does (NOT) appear on the list?
Regarding Eastcombe: is Two Pillars cottage on the list?</t>
  </si>
  <si>
    <t>Eastcombe; Protecting grass verges along narrow lanes is a major issue.  Alongside these lanes are the Cotswold stone walling so loved of the area and such redoing of grass verges causes huge damage to these vulnerable walls.  Large vehicular access should be restricted along such narrow lanes.  In particular these natural green corridors are a necessary refuge for wildlife.  Could they be protected by the residents by putting signs/whitened stones etc prohibiting vehicles trying to pass inappropriately?</t>
  </si>
  <si>
    <t xml:space="preserve">Reference Eastcombe: there are at least four LGS (Local Green Spaces) which should be included:
*triangle between the top of Toadsmoor Road and Dr Crouch’s Road where the Eastcombe sign is located.
*triangle on the right along Fidges Lane where the Public Footpath to Westfield Barn begins; an old Walnut Tree grows in the middle.
*triangle on the left along Fidges Lane below the seat (a tribute to Jack Andrews) 
*triancle on the right along The Street, leading away from The Lamb Inn: a high bank of wild flowers.
*copse/small wood bordering Toadsmoor road and Manor Lane with a Public Footpath alongside. 
(Incidentally, a large Beech tree has recently fallen across the Public Footpath and the owner of the copse is being sought.  It is regrettable that the ownership of such land is not recorded with the Parish Council. )
</t>
  </si>
  <si>
    <t>I think that the NP is rather weak on Wildlife, the Wild Environment and Regeneration/Recovery; point 2 of 5.2 Objectives mentions this but the follow-up Section 7 is disappointing.
Section 8 seems to give encouragement to small housing developments outside the Village Settlement Boundaries - "meeting local housing needs."  I think the premise should be that all housing that extends beyond the VSBs is not acceptable.</t>
  </si>
  <si>
    <t>It is not strong enough on preventing "sprawl" outside the Settlement Development Limits</t>
  </si>
  <si>
    <t>The view from the footpath traversing the high point  in the pasture adjacent to Westfield Barn across the fields to Bisley is worthy of inclusion.</t>
  </si>
  <si>
    <t xml:space="preserve">Some important Green Spaces in Bisley are not included:
Chesterfield Allotments incorporating the Composting Facility.
Bisley Community Orchard.
All Saints Cemetery.
Consideration might also be given to the following in Eastcombe:
Garden of Rest with bench retained adjacent to the former St Augustine's Church.
Two small green triangles of land along Fidges Lane, one of which has a bench and is the origin of one of the Important Local Views.
</t>
  </si>
  <si>
    <t>I do strongly support the aims of the policy although the introduction is a little limited by omitting invertebrates, birds etc. while apparently extolling the value of the increasing deer population.  Deer numbers are a problem and they damage habitat e.g. woodland under-storey to the detriment of other wildlife.</t>
  </si>
  <si>
    <t>The LNAP is referred to in the policy but I don't believe that the LNAP takes full account of biodiversity recording that will be available via. County Recorders and the GCER database.
For example declining and red-listed Skylarks still nest each year on the pastures by Westfield Barn and need protection; we have already lost significant numbers locally due to the ill thought out development at Manor Farm Bussage! 
Perhaps this policy could be enhanced by requiring development appraisals to take account of Wildlife records contained in the GCER database.
A small point regarding the "project BisCAN" - 15 new Swift nest boxes were installed in Eastcombe Village to supplement the five existing ones. New boxes were sited on both the Baptist Chapel and The Lamb PH.</t>
  </si>
  <si>
    <t xml:space="preserve">I think that any proposal for street lighting in the parish should be resisted.
The installation of outside security lights on new development should be restricted so that sensor activation was not possible from adjacent public roads/footpaths.
</t>
  </si>
  <si>
    <t>Completely disagree with the sections covering development Outside the Settlement Development Limits.
I suspect that the delivery of affordable housing to meet local needs is often a useful vehicle for a land owner to make a profitable deal.
The NDP states that there have been no large developments in the Parish in the recent past.  I believe that the Woodlands development, outside the Eastcombe Settlement Boundary constitutes a fairly major development -I know of no Parish residents that have moved there to take up the present affordable housing element of the development.</t>
  </si>
  <si>
    <t>It would be interesting to find out how many people moved from the Parish to actually live in the affordable housing in the Woodlands development.</t>
  </si>
  <si>
    <t>Has any account been taken of existing Stone Stiles that are a heritage asset and should be preserved for posterity  - these are on a database with CPRE apparently.</t>
  </si>
  <si>
    <t>I would support a blanket speed limit of 20mph in all three villages.</t>
  </si>
  <si>
    <t>I would support several judiciously placed and attractively designed, bird-safe wind turbines around the Parish.</t>
  </si>
  <si>
    <t>I do not support wind turbines for Bisley with Lypiatt.   It is an area of outstanding natural beauty, they are not efficient if there is either too much or too little wind and in order to be effective and financially viable the site would need to support a greater number than would be visually appropriate in this area.   They should therefore be explicitly excluded.</t>
  </si>
  <si>
    <t>Very well researched and written. Very comprehensive (although a pity that it's scope is broadly limited to matters that have been pre-determined by previous consultations etc. ).</t>
  </si>
  <si>
    <t>no</t>
  </si>
  <si>
    <t xml:space="preserve">yes- not sure if this has been defined elsewhere, but in para 1b. what or where is the 'Core Open Habitat Network'? </t>
  </si>
  <si>
    <t xml:space="preserve">No comments on Policy BWL L3. However in Appendix 2, I'd suggest that the undesignated large triangular roadside verge in The Broadway adjacent to The Knowle and immediately above  Pigeon House is added to the list of LGS as it is an important area of grass verge that needs to be protected. Also, LGS13 should include the tiny triangle of land immediately south  of the War Memorial (this used to be green grass but is currently just mud, cut up by vehicle- tyre tracks) as it is inherent to the setting of the War Memorial itself. LGS14- additional comment- the village green should be the subject of an application to legally register it as a village green with GCC (if it is not already). LGS15 -reference  to chalk stream here is incorrect - it's not a chalk stream. As a general comment, the LGS's which have been identified in the NP should not be planted up with non-native bulbs (eg tulips) or flowers. Only native species (eg native daffodils) should be planted - this particularly applies to LGS15, but to others too. </t>
  </si>
  <si>
    <t xml:space="preserve">Not sure how Schedule 1 Design Guidelines.... ties in with Policies BWL SD 1 &amp;2? Is the Schedule essentially just a list of guidelines? Policies specifically need to cross- reference this Schedule so that they can be read together and result in the Policies carrying more detail and weight. 
Schedule 1 , Para 4. Movement. Firstly for consistency and clarity, the whole Neighbourhood Plan should refer to Public Rights of Way (PROWs) throughout, not just to 'footpaths' 'paths' and other terms which may mean public or private footpaths. Public Footpaths are one category of PROW; others are Public Bridleways, Restricted Byways, Public Byways. Permissive Paths are not PROWs , but are provided with the landowner's consent- which can be withdrawn at any time. GCC has a legal duty to maintain all PROWs. The PROW network should be safeguarded throughout the parish, not just within settlements. The  wider amenity value of PROWs (eg views from them, the fact that they can be useful wildlife corridors, their boundaries, surfaces etc) should be safeguarded as well as their actual legal lines. 
For greater clarity, Para 4a could therefore be re-written as follows:  As part of development proposals, the legal routes of all PROWs MUST be safeguarded. Additionally, proposals should  safeguard and enhance the wider amenity value of PROWs such as views, boundaries, wildlife value, surfaces, access structures etc.  Where appropriate PROWs should be extended where there is an identified need, particularly to address 'missing links' in the network. The provision of Permissive Paths should be considered where this would enhance the PROW network. 
Para 4b Parking. Extend this sentence as follows: Development should make adequate provision for the parking of vehicles in a way that is visually discreet. Where development is reasonably likely to result in increased parking on (and therefore damage to) roadside verges, additional parking should be provided within the development site.
Para 5c Highway Verges- agree, but don't confuse management (which is a function  of GCC as Highway Authority) with the general need to safeguard verges when development takes place.   Some re-wording needed? 
Also, more designated conservation verges are needed throughout the parish to promote good management for wildlife. The need to safeguard vulnerable highway verges should be written into one of the NP's Policies: developers should safeguard highway verges where possible and submit a management plan before development commences- undertaking to repair any direct damage to verges caused by construction traffic before development is complete. 
Para 6 Public Spaces. Which village green is being referred to? (Outside the scope of the NP, further village greens should be legally designated through separate applications to GCC to safeguard their future protection). </t>
  </si>
  <si>
    <t xml:space="preserve">No comments on  Policy but see Appendix 3: Heritage List. Consideration should be given to designating the following assets on the Heritage List: 
-stone trough on LGS15 (Farm Lane verge ) 
-spring on highway verge (LGS16) above The Old Mill ,  OL
-the well in the garden of the Blacksmith's property, OL
-stone stile on roadside leading diagonally across R Budgeon's field to Far Oakridge
-historic Public Footpath stone names embedded in some of walls next to PROWs in OL eg 'Crooked Mustard' (these should be uncovered where overgrown and maintained- parish council should have a map of these,  if not I do). 
-any other stone stiles of particular merit 
-any drystone walls of particular significance. 
</t>
  </si>
  <si>
    <t xml:space="preserve">Development  proposals should demonstrate how additional vehicle movements (particularly by heavy vehicles during the construction phase but also by increased vehicle numbers once the development is complete ) will be mitigated to prevent human and wildlife disturbance, damage to or destruction of highway verges and also wear and tear on road surfaces. </t>
  </si>
  <si>
    <t>Vey comprehensive</t>
  </si>
  <si>
    <t>nice idea but difficult to action</t>
  </si>
  <si>
    <t>not encouraging enough for solar panels on domestic houses</t>
  </si>
  <si>
    <t>There are many more important views than those listed</t>
  </si>
  <si>
    <t>I do not support wind turbine renewable energy for Bisley-with-Lypiatt, and it should be explicitly excluded in policy BWL CC2.</t>
  </si>
  <si>
    <t>P31-Dark Skies and Lighting Schemes - Discourage the installation and use of external feature lighting on house/buildings. There are at least 2 examples of this in Eastcombe
P50 - consider ways to reduce through traffic in Eastcombe. One way entry from Vatch Lane. One way system around the village green. Also assist deliveries to Eastcombe Stores by tailoring the top end of the village green.
P59 - Broadband Speed is a key issue for home workers. Think the last statement should be stronger. Service providers need to ensure broadband reliability, speed and geographic availability within the parish matches that available in areas in Stroud District with good connectivity.</t>
  </si>
  <si>
    <t>See comment above</t>
  </si>
  <si>
    <t>This is an excellent document. Thanks to the team that produced it.</t>
  </si>
  <si>
    <t>GL6 7AE</t>
  </si>
  <si>
    <t>I should like the Bisley allotments and community orchard to be designated as a wildlife corridor and protected against any risk of house building. I have had an allotment on this site for more than 20 years and confirm that it is home to wildlife that is rarely found elsewhere in the area. The same is true of the community orchard.</t>
  </si>
  <si>
    <t xml:space="preserve">Development as meant by new buildings cannot be compatible with point 2 of this policy.
</t>
  </si>
  <si>
    <t>I cannot support any development outside of existing village settlement boundaries</t>
  </si>
  <si>
    <t>Any additional housing should be within existing village settlement boundaries.</t>
  </si>
  <si>
    <t xml:space="preserve">A frquent mini-bus service between the villages and Stroud would be desirable, but unfortunately I can't see how the necessary direct routes for safe walking or cycling across the countryside could be implemented without the agreement of multiple owners of fields.  </t>
  </si>
  <si>
    <t xml:space="preserve">If this involves solar panels on roofs, they should be located at the rear or side of properties so as not to affect the character of the villages. 
</t>
  </si>
  <si>
    <t>I do not support this policy as the presence of wind turbines or solar panels in the countryside around our villages is not compatible with conserving and enhancing the natural beauty of the area.</t>
  </si>
  <si>
    <t>I fully support the update process and it should take all the comments into account when creating the final document. The public meetings revealed a lot of unity in thought about the future of the parish. Many thoughts were supporting the principle of maintaining the community.</t>
  </si>
  <si>
    <t>As farming changes the landscape views will evolve but this should be accepted as it will not effect long distance views and it will enhance nature.</t>
  </si>
  <si>
    <t>Local views are what this Cotswold area is about, showing the Cotswold hills and valleys.</t>
  </si>
  <si>
    <t xml:space="preserve">Please add the Green Space at Waterlane on the junction where the notice board is - shown on the attached map. Please add the Green Spaces at Bournes Green - as shown on the attached map. Two small ones need to be checked, the others are clearly open green space.
Support for green spaces that need to be identified on the NP document, one at Waterlane and the areas at Bournes Green, Moons Well, the northern most marked on the map, has been raised before. The other six in Bournes Green are all grass areas, some numbered on the map -1313 and the grass across the road, 1307, the one below 1317.  The two small areas on the map to the west of 1308 we need to check . </t>
  </si>
  <si>
    <t>This Policy is important and must be FULLY SUPPORTED.</t>
  </si>
  <si>
    <t>This Policy should be fully SUPPORTED.</t>
  </si>
  <si>
    <t>This should be FULLY SUPPORTED, it is vital for wildlife, insects and bats particularly. Light in the wrong place, or at the wrong time will intrude on other peoples lives.</t>
  </si>
  <si>
    <t xml:space="preserve">One important point that has come up many times is that local residents did support local smaller housing for young people and for older people downsizing and want to stay in the parish. </t>
  </si>
  <si>
    <t>Listed buildings need to be allowed to change to meet net zero challenges with out impacting the history of the building. If these buildings are not allowed to evolve to be secure, warm and use less energy the people who can afford to cherish them will move on. The Listed features should be maintained and any changes should show the evolution of the building, as in the past it always has. Any changes should be additions and be reversible to maintain the original Listed Building features.</t>
  </si>
  <si>
    <t>Yes including Listed Buildings as the Heritage Policy earlier.</t>
  </si>
  <si>
    <t xml:space="preserve">I would support wind turbines that generate energy which are directly supplied to the local area, this would be small scale one or two turbines for the parish. Turbines have less impact on other land use because they actually occupy less land area than solar panels for a similar energy generation. We should NOT BE EXPECTED TO SUPPLY ENERGY FOR OTHER AREAS. </t>
  </si>
  <si>
    <t>Developing business in this parish will naturally be small and hopefully will evolve and include the community as it progresses.</t>
  </si>
  <si>
    <t>Again as before as a business evolves it will include the community if it needs to grow.</t>
  </si>
  <si>
    <t>Developing and encouraging local community projects is important, especially if they help and support the future need and help the parish/community to be resilient and sustainable in the face of Climate Change.</t>
  </si>
  <si>
    <t xml:space="preserve">No, just that I support the plan </t>
  </si>
  <si>
    <t>GL6 7DU</t>
  </si>
  <si>
    <t xml:space="preserve">Excellent piece of work - </t>
  </si>
  <si>
    <t xml:space="preserve">As always the planting of trees is highlighted - but please remember our Cotswold Limestone grassland is much rarer than any wood - and as such endeavour must be made not to plant trees on sites which could be grazed/helped back to limestone grassland   Thank you </t>
  </si>
  <si>
    <t>shame this Plan not in force to stop even the thought of cutting the trees down on wrong side of Middle Hill opp Garage</t>
  </si>
  <si>
    <t>Appears to be comprehensive and well thought through</t>
  </si>
  <si>
    <t xml:space="preserve">This is a comprehensive report of this beautiful area and its of the facilities.
It should be noted the Recreation Ground in Oakridge is used as the site for the important annual Oakridge Show.
I support reducing the speed limit within the villages to 20 miles an hour.
As there are older people in the villages who no longer drive a more imaginative solution to public transport would be be good. Rather than a big bus a smaller, electric hopper might be useful. Perhaps a minibus that could be used by the school and driven by volunteers would be an asset. 
As an area that attracts cyclists, a provision for cyclists would be an asset. But with minimum street furniture.
The south side of St Bartholemew church would be a good site for solar panels and not visible from the road or the church grounds.
</t>
  </si>
  <si>
    <t>This is so important as the area is of outstanding natural beauty. The local views give the area it's character.</t>
  </si>
  <si>
    <t xml:space="preserve">For children, dog walkers and people who want to gather for sports and stargazing the green spaces are an important shared amenity. </t>
  </si>
  <si>
    <t>The night skies are a thing of beauty.</t>
  </si>
  <si>
    <t>Whilst some buidlings in the venacular are welcomed, beautifully designed houses should be considered.</t>
  </si>
  <si>
    <t xml:space="preserve">
Whilst there is a national demand for housing, there are houses on the market in Oakridge Lynch for over a year and even when the prices are reduced they do not attract buyers. </t>
  </si>
  <si>
    <t>As I said before small buses and a community mini bus should be considered</t>
  </si>
  <si>
    <t xml:space="preserve">Maybe a communal working from home cafe at the pub or village hall would be welcomed. </t>
  </si>
  <si>
    <t>An excellent piece of work.</t>
  </si>
  <si>
    <t>Good in principle but with conservation comes the responsibility to manage and, if necessary, to control the population. Deer, for example, can be quite destructive and  a traffic hazard.</t>
  </si>
  <si>
    <t xml:space="preserve">I would like to see dilapidated walling around fields back-planted with hedging to increase wildlife habitat. </t>
  </si>
  <si>
    <t>No street lighting! We have managed without so far.</t>
  </si>
  <si>
    <t>I am concerned that some of the language used implies an "elastic" approach to the Village Settlement Boundaries. I also fail to see how how more housing can enhance the environment.</t>
  </si>
  <si>
    <t xml:space="preserve">A wonderful idea. But watch out for flying pigs. </t>
  </si>
  <si>
    <t xml:space="preserve">An admirable aspiration but I suspect the cost would be prohibitive. </t>
  </si>
  <si>
    <t>I am not sure the visual impact of energy generation schemes using turbines and solar would be acceptable or avoidable. I am surprised that ground source heat pumps have not been mentioned as the are quiet and unobtrusive.</t>
  </si>
  <si>
    <t>GL6 7NG</t>
  </si>
  <si>
    <t>Gl6 7bg</t>
  </si>
  <si>
    <t>Based on the councils approval for 9 new homes at the entrance to oakridge lynch, it appears the council has completely ignored everything the neighbourhood plan hopes to promote &amp; protect, so sadly how much confidence can be had in the plan if the council ignores it &amp; has no plans to maintain or improve infrastructure whilst ignoring skyline, protected views, environment &amp; wildlife, actual housing needs, vehicle numbers, localised flooding &amp; pollution etc, &amp; build on land that has never ever had anything built on it.</t>
  </si>
  <si>
    <t>Planning approval for 9 new homes at entrance to oakridge lynch absolutely rides roughshod over the “protected views” of oakridge lynch &amp; bournes green, frampton Mansell &amp; surrounding villages &amp; countryside</t>
  </si>
  <si>
    <t>Will the council take heed of the neighbourhood plan or ignore it as the approval of the 9 new homes in oakridge lynch shows</t>
  </si>
  <si>
    <t>Will the council follow the recommendations &amp; aims of the plan?</t>
  </si>
  <si>
    <t>Recent history suggests a complete lack of understanding &amp; implementation by governments on retrofitting &amp; genuinely protecting the character of older buildings.</t>
  </si>
  <si>
    <t>If energy can be created locally &amp; used locally &amp; benefits locally I support it, but I do not support building energy that requires massively intrusive infrastructure(see Lime down proposal, building solar farm miles &amp; miles away from grid)</t>
  </si>
  <si>
    <t>If the neighbourhood plan is ignored here then what hope for the rest of the county &amp; country.
If the wrong houses are built in the wrong place here, an area poorly served by public transport, highways, drainage, employment &amp; health services then it sets a low bar for elsewhere. 
Of course if the neighbourhood plan is fully embraced by the council &amp; government then that would be great</t>
  </si>
  <si>
    <t>This is an area of outstanding natural beauty and also has Strawberry banks which is of European interest.   With so many villages losing their views, it is incumbent on us to protect this for future generations.</t>
  </si>
  <si>
    <t xml:space="preserve">GL6 7BH </t>
  </si>
  <si>
    <t>The description of Bisley is poor.  The village shop and post office are both now closed, but there are a Farm Shop and a Green Shop nearby.  The Farm Shop is accessible on foot but the Green Shop is difficult to access safely on foot.</t>
  </si>
  <si>
    <t>I am very surprised that the Bisley Allotment Field and Community Orchard are not included in view of their history and importance as local green spaces</t>
  </si>
  <si>
    <t>Bisley Allotment Field is also important for wildlife</t>
  </si>
  <si>
    <t>Bisley also has a well-established community orchard.</t>
  </si>
  <si>
    <t>Affordable housing should include social housing.  Development outside the village boundary should be considered where appropriate</t>
  </si>
  <si>
    <t>Consideration should be given to providing a Community bus</t>
  </si>
  <si>
    <t>Proposals should ensure adequate parking where residents are running a business from home eg any van associated with the business</t>
  </si>
  <si>
    <t>I would like to thank the steering group for the hard work they have put into the plan.</t>
  </si>
  <si>
    <t>GL6 7BA</t>
  </si>
  <si>
    <t>It is important to retain the 'sense of seclusion' in valley areas - these are often wildlife havens</t>
  </si>
  <si>
    <t>Whilst I agree that each of the views chosen is lovely, there are many more in our parish.  This policy should not be restricted to just these chosen few.</t>
  </si>
  <si>
    <t>Many of the LGSs are already community land (allotments / sports ground / church cemetry) and should definitely be preserved as such.  Their loss would be a great impact on each community.</t>
  </si>
  <si>
    <t>The Parish has an abundance of wildlife sites, some 'official' ie GWT reserves, others not.  They are all key to the beauty of the area.</t>
  </si>
  <si>
    <t>The existing Dark Skies Policy offers excellent guidance to support this policy</t>
  </si>
  <si>
    <t>Smaller units either for young people / families, or older people to downsize, are lacking in the parish.  Future development should look to address this need in some form.</t>
  </si>
  <si>
    <t>On demand public transport would be desirable - the Robin Bus - but I'm unsure that a focus on cycling is achievable</t>
  </si>
  <si>
    <t>Community-scale generation is important - in the right setting as set out in the policy - smaller structures across the country providing local resource may be a better way than huge wind / solar farms, as they would be more sensitive to their local environment.</t>
  </si>
  <si>
    <t>It is important to maintain employment opportunities in the Parish.</t>
  </si>
  <si>
    <t>Home working is here to stay, but I fear that any construction may be used for a different purpose by future home owners.  Great care would be needed to ensure structures could not later become yet more Air BnB, or we risk becoming holiday villages!</t>
  </si>
  <si>
    <t>When would properties in the other areas of Oakridge be considered as heritage assets?</t>
  </si>
  <si>
    <t>There are no road name signs and some residents do not mark / name their property adequately.  With no street lights and Dark Sky Policy it means on darker evenings delivery vans are burning carbon driving around the village to find the correct address.  This is unfair on delivery drivers and pollutes the air, both unnecessarily.  Residents should be encouraged to put up adequate signage on their properties with acceptable lighting.  We need more passing places (NOT PARKING PLACES) on the narrow roads locally.  So much petrol is burnt meeting vehicles where one or the other has to reserve up a hill to find a passing area.  It would not cost lots to create such areas.  The Daneway road going out of Oakridge is becoming busier and we need passing areas especially on this route.
(?Bridle pathways - were they mentioned?)</t>
  </si>
  <si>
    <t>Nope</t>
  </si>
  <si>
    <t>The principle behind the plan is fine where ensuring that any future development considers the fabric of the community is taken into account. However, this should not restrict development opportunities from being considered but instead be used to support and / or enhance any development being proposed as there may be a number of opportunities for smaller developments within the villages that allow infill or change of use for single or auxiliary properties rather than extending development envelopes into the green belt and beyond current settlement boundaries.</t>
  </si>
  <si>
    <t>yes, however, the can often by 'NIMBY bias' that needs to be heard but discounted as having any influence on development plans. No property has a right to a view, for instance and many residents are often confused about how much influence their views actually do have with planning proposals.</t>
  </si>
  <si>
    <t>yes...however, it is all too often that Local Authorities insist on retaining green spaces but then do very little to maintain them or manage them and leave this to locals in the immediate area to spend time and / or money looking after! For instance, the verges throughout the community are, in many places, quite deep and are perhaps more than just part of the highways, but many are left wild and unkempt.</t>
  </si>
  <si>
    <t>Yes, however it is all well and good protecting the unique qualities of dark skies and thus considerate community lighting schemes but it is evident more and more that existing properties have outdoor lighting that is often permanently switched on in the evening to light up their property and thus damaging the dark skies principle. This is unable to be managed by this plan but needs consideration somehow.</t>
  </si>
  <si>
    <t>This is potentially a contentious policy as a modern house can enhance a traditional rural community without it having to look like a traditional cotswold stone 17th/18th century building. Modern glass and steel constructed properties are too often negatively reacted to by 'traditional' community members.</t>
  </si>
  <si>
    <t>It is almost unviable to insist on developments of low-priced / affordable homes as any key target audience who purchases / rents such a home may not have their own transport and this village has virtually no public transport support that is viable.</t>
  </si>
  <si>
    <t>I am not a supporter of 'naming' properties for inclusion that may be restrictive for the owners going forward - namely myself and my property!</t>
  </si>
  <si>
    <t>Yes, but...the likelihood of a continued public transport link in Oakridge Lynch is highly limited as the economic cost of providing such a service is questionable for private providers.</t>
  </si>
  <si>
    <t>Yes, but... the cost of retrofitting 17th and 18th century stone cottages with such an initiative is often cost restrictive!</t>
  </si>
  <si>
    <t xml:space="preserve">Some of the ideas / initiatives might require property owners to fund things themselves (energy efficiency, etc..) and it would be helpful if the plan can also help direct residents towards funding grants or Government initiatives that could / would support such initiatives.
</t>
  </si>
  <si>
    <t>Some of the 'visions' are so far from reality and reflect a 'green' agenda rather than a realistic and achievable one.   The catch-all categories in the response answers mean undesirable aspects are included with desirable ones and thought should have been given to separating these out.</t>
  </si>
  <si>
    <t>The Policy should be further strengthened to prevent any visual incursion into this much-valued Cotswold National Landscape.</t>
  </si>
  <si>
    <t>It would be good to include a statement to the effect that there are many more examples than those listed Appendix 1: indeed it would be hard to find a view that isn't important.</t>
  </si>
  <si>
    <t>I support with the following reservations:
1. The requirement to made boundaries local stone rather than fencing is too prescriptive.
2. As recycled uvpc is now available for doors and window frames this should be included as an option with wood.  It reduces landfill and forms part of a virtuous circle through recycling. It also needs less maintenance than wood, which requires painting on a regular basis.  Unused paint is difficult to dispose of, plus there is a carbon cost in its manufacture.</t>
  </si>
  <si>
    <t>As a start, perhaps a white line could be painted 60cm out from the verge between Bisley and Bussage that would indicate a 'walking' or 'cycling' lane.  In Portugal, LED flashing lights set into the tarmac and  demarcate 'be aware'  zones to motorists and offer a small level of safety to pedestrians.
Another white line 'path' to improve access to the Wysis Way (from Windyridge and northwards to where the footpath recommences in the corner of Stancombe Farm fields) would be welcome.
A full-time proper GATSO speed camera or two (in Bisley particularly) might make our village road safer.  The existing camera records many speeders each month but only a small percentage are prosecuted so it seems they just continue to speed.</t>
  </si>
  <si>
    <t xml:space="preserve">However - gas or electric boilers should not be demonised.  They are efficient, effective and heat the house better than any other method.  </t>
  </si>
  <si>
    <t>The various renewable methods should have been individually listed for support/non support. 
Bladed Wind turbines should not be supported as a source of renewable energy for any area in the Cotswold National Landscape (former AONB) and should explicitly excluded and explicitly rejected in Policy BWL CC2.
No historical surveys or assessments should be considered relevant, and any future surveys or assessments with a view to applying for 'small scale' wind turbines should be strongly resisted.
The Local Plan evidence base with maps identifying suitable areas for onshore wind should be subordinate to parish opinion.  There is no site within the parish that responds sensivitely to ecology, landscape and heritage setting.  
Solar power on rooftops, anaerobic digesters and other forms of energy production should be given priority.
I do not support bladed wind turbines being installed to provide renewable energy for this parish.</t>
  </si>
  <si>
    <t>I would like to see an Appendix with updates as some of the information is years old now and things have moved on.</t>
  </si>
  <si>
    <t>Very impressive and well balanced</t>
  </si>
  <si>
    <t>Bisley in-fill housing is mentioned; I assume on the field next to both Van der Breen Steet and Hayhedge Lane as there really is nowhere else.  Main issue will be vehicular access and increased volume on the top road.</t>
  </si>
  <si>
    <t>But to the above comment - if this were to occur it would contradict point Bii</t>
  </si>
  <si>
    <t>Shame that this policy cannot be retrospective!</t>
  </si>
  <si>
    <t>I broadly support the plan but cars (whether electric or otherwise) will continue to be the predominant mode of travel, so separate cycle routes make sense not cycle lanes as the width of the roads are no adequate</t>
  </si>
  <si>
    <t>Heat pumps are noisy and inefficient so noise pollution and colder homes without huge expenditure and disruption</t>
  </si>
  <si>
    <t>Wind turbines in an area of outstanding natural beauty - No!</t>
  </si>
  <si>
    <t>BUT Working from Home does not generate increased productivity nor offer mentoring to inexperienced staff</t>
  </si>
  <si>
    <t>BUT as above, so don't promote it!</t>
  </si>
  <si>
    <t>In summary, I am supportive of the plan, subject to the above comments.  Also, I have now seen that barn pitch is shown as a unique view: given that, should it not be protected?
** Typed from hard copy submission</t>
  </si>
  <si>
    <t>Do not understand why Barn Piece is not included; it has an important footpath running across it which connects the footpaths and is a safe way of accessing Battlescombe by foot (avoiding the dangerous back road to Eastcombe).  And Evansfield is not included - very much part of Bisley's history and traditions.</t>
  </si>
  <si>
    <t>NB I notice no mention of hedgehogs (the group once living in our wild part of garden having been destroyed by badgers - not sure we should celebrate badgers  as they have not predators to control them)</t>
  </si>
  <si>
    <t>Unrealistic</t>
  </si>
  <si>
    <t>Not at all convinced the ideas put forward are the answer.  Do NOT support any wind turbines in the Bisley area</t>
  </si>
  <si>
    <t>** Typed up from a hard copy submission</t>
  </si>
  <si>
    <t>I support the plan policies except for Chapter 11 Policy CC2 in respect of wind turbines.
Vision statement : The reference to renewables should be clearer, and reference should be made to proposals being very small scale and should not be visible in our landscape and from our villages. I am against wind turbines of any size and scale.
The reference to less reliance on cars is naive and should be amended.</t>
  </si>
  <si>
    <t>Wind turbines (even very small scale) are not compatible with protecting our landscape which is the most important issue in our parish.</t>
  </si>
  <si>
    <t>Gloucestershire in particular has become a building site for new homes, many of which are situated along the M5 corridor and in areas already saturated with housing. This has caused a dramatic increase in traffic using the villages as rat runs for commuter traffic etc. This is impacting on residents quality of life. As I was born and brought up in the parish, I feel the council needs to keep strict control on further development. Affordable homes yes, possibly but not £1/2M + homes which is just encouraging more people to move in from more affluent areas forcing local families away. We also need to protect our green spaces and agricultural land. The roads around the villages were never designed and built to cope with such volume of traffic. We have no shops left, hardly any pubs etc and sporadic public transport which means more and more people are using their cars for everyday needs.</t>
  </si>
  <si>
    <t>Gl6 7PL</t>
  </si>
  <si>
    <t>The AONB related to planning should be considered by local residents.</t>
  </si>
  <si>
    <t>Upvc windows can replicate natural wood looks and are highly effective against air leakage.</t>
  </si>
  <si>
    <t xml:space="preserve">20 mph speed limits won't ease congestion.
Only a handful respect speed limits in the area. 
</t>
  </si>
  <si>
    <t>Several reasons listed.
Reducing carbon isn't compatible with older dwellings</t>
  </si>
  <si>
    <t>GL6 7PJ</t>
  </si>
  <si>
    <t>I completely agree with the importance of having a Neighbourhood Plan and believe that this very comprehensive plan provides a balanced set of objectives and a realistic, achievable vision that will help protect and maintain our much valued Parish for future years. I am pleased that important community projects have been recognised as a positive contribution to enhance the local area. I strongly believe that this document should form part of the legal framework that planning and other decisions are based on.</t>
  </si>
  <si>
    <t>I live in Bisley-with-Lypiatt;I am a landowner in Bisley-with-Lypiatt;I work in Bisley-with-Lypiatt;</t>
  </si>
  <si>
    <t>See Q 18 response</t>
  </si>
  <si>
    <t>GL6 7ED</t>
  </si>
  <si>
    <t xml:space="preserve">It would be inappropriate for me to make any general comments on the plan.  </t>
  </si>
  <si>
    <t>I think the term 'relevant documents' needs clarification. Should any such documents be listed in a separate Appendix? At the very least there needs to be more definition about what is 'relevant'.</t>
  </si>
  <si>
    <t>I think M$(2) needs defining as I had to look up what it meant.</t>
  </si>
  <si>
    <t>The paragraph after this policy is confusing. The first sentence suggests trying to 'avoid reduction in local road capacity'. To me this suggests that local road capacity could well be increased which goes against the policy.</t>
  </si>
  <si>
    <t>This is a very contentious issue and this policy needs to be reviewed. Whilst its principles are to be applauded any scheme must be weighed up against environmental impacts and views of the local community.</t>
  </si>
  <si>
    <t>I'm not sure how this policy can influence 'internet efficiency', which is a service provider issue.</t>
  </si>
  <si>
    <t xml:space="preserve">A detailed, thorough piece of work </t>
  </si>
  <si>
    <t>It is very wordy and repeats a lot of local (SDC) and national policy and the Local Authority's statutory duties in regard to NLs. It might be simpler (and easier to read) if it stated the PC's support of the relevant local plan policy (and national where appropriate) and then discussed those policies should be applied locally, which is basically what the policy is doing, it is just a bit wordy</t>
  </si>
  <si>
    <t>I think the average reader of this policy would find it very difficult to wade through and understand how it applies to their development. It makes sense in terms of assessing major development (whether built form or site size) but has a lot of 'techy' Green speak in it. Please try to simplify</t>
  </si>
  <si>
    <t>I think within the policy it could say something about having security lights on timers and the use of LED light. Also mention that it is not just about dark skies but also wildlife protection (Bats)</t>
  </si>
  <si>
    <t>Please make clear if this only refers to housing development. Also where you have lists  (2a, 2b, 2c) make it clear where all criteria have to be met.</t>
  </si>
  <si>
    <t>It's fine and reflects national policy</t>
  </si>
  <si>
    <t>1.Recognise that SAT nav takes many vehicles travelling from Cirencester who are heading Stroud through Sapperton, Daneway and up to Waterlane. This is a problem. Equally the same Sat Nav systems also take vehicles from Framton Mansell and up through Oakridge via Farm Lane. We should work with neighbouring PCs to help avoid this.
2. There are a lot of horse riders and owners in the parish (including a number of livery yards) and all those riders don't go on the roads from choice. Obviously riding is not commuting option (!) but please don't ignore us - we are very normal people not all toffs out hunting!!</t>
  </si>
  <si>
    <t xml:space="preserve">It reads very much as if any house holder can have any start up business open next to them as long as any severe impacts are mitigated. In reality mitigation could be difficult to manage and control. 
Perhaps say something like ' 1b the establishment of new rural businesses will be supported where they met all the following criteria  i. are of a suitable scale, ii. suitably located to avoid adverse effects on residential amenity, iii  do not have an unacceptable impact on the transport network, or on parking conditions, iv. do not adversely impact the CNL, heritage assets or local characterstics. </t>
  </si>
  <si>
    <t xml:space="preserve">It is very long! Page 12 with the policies listed could also have the page numbers next to the policies which would make them much easier to find in a such a long document. Please make more use of appendices - the preamble to the policies often read as essays in themselves. Overall it could do with a bit of an edit.
To meet the aims of the vision for the parish, it is very important that the PC works proactively with the enforcement team at SDC. There are numerous unauthorised developments in the parish that should either not be there or should be subject to development control whereby sites could be made acceptable. The more these are left to become immune from enforcement, as they will do over time, the harder it becomes to stop more people swerving the system. </t>
  </si>
  <si>
    <t xml:space="preserve">More housing anywhere in the parish is a bad plan. Traffic bikes horses walkers will be affected on our narrow badly maintained lanes. Most houses have 2+ cars. This is a special place to live and it would be very sad to spoil it </t>
  </si>
  <si>
    <t>The recent (and 2011) suggestion that wind turbines might be considered in the area go against 'protecting and, where possible, improving wildlife value;
2. Conserving and enhancing the natural beauty and wildlife of the Parish;
3. Avoiding or minimising light, water, air and noise pollution;'; the same can be said of introducing solar farms.</t>
  </si>
  <si>
    <t>It's unclear to me how 'affordable housing' could be built which 'conserves and enhances the Parish’s built and natural environment having regard to the distinctive local character', given the costs associated with stone building.</t>
  </si>
  <si>
    <t>I am not sure how 1 and 2 bedroomed housing would not increase vehicular traffic in an area (Bisley) where parking is already a problem.</t>
  </si>
  <si>
    <t>I'm not against bus, cycle and foot travel - I set up Bisley Cycling Club. But I do not want to see private car ownership disadvantaged for ideological reasons.</t>
  </si>
  <si>
    <t>We should as a country be doing everything possible to lower energy costs. If individual householders wish to 'retrofit energy efficiency measures and use small scale domestic renewable and low carbon energy systems in existing buildings' that should be entirely a matter for them.</t>
  </si>
  <si>
    <t>I think this is an unworkable pipe dream and is in any case unnecessary. Moreover, I am concerned that support for such policies may (and arguably will inevitably) lead to the erection of wind turbines and solar farms.</t>
  </si>
  <si>
    <t>The issues stopping people from starting and running businesses are largely to do with excessive national regulation and taxation, and the minimum wage (which should not exist). Insofar as we locally can have any impact it should be to lobby our MP to call for these issues to be addressed; obviously planning applications for businesses which go against the character of the area should be resisted, but we should encourage the formation of businesses and local employment as far as possible.</t>
  </si>
  <si>
    <t>I am strongly against any wind turbines and solar farms. Partly this is because I do not believe that climate change/carbon narrative, but it is also because the visual character of this area should not be ruined by such installations.</t>
  </si>
  <si>
    <t>I question the inclusion of Teed’s Rise in the list of Local Green Spaces.  As a backdrop to the historically and environmentally significant Wells, Teed’s Rise should be maintained in a way that accentuates the beauty of what is a sadly neglected village asset.  Instead, under the pretext of declaring it a “Nature Reserve” it has been allowed to degenerate into a patch of waste land overrun by brambles.  It is a complete eyesore and to describe it as a place of “visual beauty and amenity much loved and enjoyed by the community” only serves to portray the Parish Council as being wildly out of touch.</t>
  </si>
  <si>
    <t>Very poorly worded; does this mean that a wildlife-friendly development outside the Settlement Development Limit will automatically be supported?</t>
  </si>
  <si>
    <t>After a very “woolly” discussion of biodiversity balance and an incoherent section on the Nature Recovery Network, which left me no wiser about what needs to be changed and why, Policy W2 suddenly introduces restrictions on recreational equine land use (or does it – the policy is so badly written it’s not clear whether it is for or against horses), as well as provision for allotments and composting scheme sites.  Nowhere in the supporting discussion of Section 7. 3 is it explained how these specific requirements fit in to the broader picture, or indeed why they have been singled out for inclusion in the Policy.  The impression is that the authors are using this section as a Trojan Horse to promote their own personal concerns via the planning system.  This is not acceptable.</t>
  </si>
  <si>
    <t>Nice try, but the Policy contains no objective standards against which proposed developments can be measured, so it will be impossible to challenge those proposals.</t>
  </si>
  <si>
    <t>The problem with affordable housing is that, generally speaking, it is only affordable once.  After the first purchase the property increases in value until it matches the norm for the rest of the community.  A mechanism needs to be found that can maintain the affordability of properties while also ensuring that the value of the investment made by the property owner matches the general increase in house prices.  The Policy should address this point.</t>
  </si>
  <si>
    <t xml:space="preserve">Policy is poorly worded.  Should the planning officer be concerned about the effect of an application on the “significance” of a Locally Valued Non-designated Heritage Asset or the effect on the Asset itself?  Suggest the first sentence of para 2 should simply read “The effect of an application on Locally Valued Non-designated Heritage Assets should be taken into account in determining the application.” </t>
  </si>
  <si>
    <t>I dispute the inclusion of “an ambition” for safe, separated cycle routes between the three main villages as a Project.  In my 30 years of living in the Parish the Parish Council has made no progress whatsoever in bringing this “ambition” into reality.</t>
  </si>
  <si>
    <t>It is simply not sustainable to deny owners of historic buildings the opportunity to install modern heat/power systems because of some perceived adverse impact on the characteristics of the building.  Most such buildings have been modified over time in response to changing circumstances.  If we now prevent such modifications, no one will be able to afford to own such buildings and they will fall into disuse/disrepair.</t>
  </si>
  <si>
    <t>In my “first look” review of the Plan a few months ago I commented that this draft policy was extremely vague and should be clarified. This has not happened.  I have now been contacted by a number of Bisley residents who are concerned that the policy as written is actually a smokescreen for blanket approval of wind turbine renewable energy in the parish.  Having re-read the policy in the light of their comments I have to agree that their concerns are justified.  If the intention of the policy is to set up a presumption of approval for wind turbine renewable energy then it should say so in plain English; not to do so is dishonest and is no way for the Parish Council to behave.</t>
  </si>
  <si>
    <t xml:space="preserve">This policy needs a mechanism to ensure that residential extensions which are approved to facilitate home working are not subsequently converted for short-term residential letting such as AirBnB </t>
  </si>
  <si>
    <t>I would prefer even stronger environmental guidelines for developers and for those who wish to enlarge their properties.</t>
  </si>
  <si>
    <t>Car traffic is the ugliest thing in the local landscape.</t>
  </si>
  <si>
    <t>We need dog FREE green space.</t>
  </si>
  <si>
    <t>Must be strictly enforced</t>
  </si>
  <si>
    <t>As above, enforcement is critical</t>
  </si>
  <si>
    <t>Strongly support this policy</t>
  </si>
  <si>
    <t xml:space="preserve"> The concept of mitigation for ADDITIONAL vehicular movement is a travesty.</t>
  </si>
  <si>
    <t>Retrofitting should be strongly encouraged for all buildings, including listed.
The more valuable the property, the better the owner can afford energy efficiency improvements.</t>
  </si>
  <si>
    <t>The area is a suitable for wind turbines which take up much less land area than solar installations.</t>
  </si>
  <si>
    <t>Totally inadequate public transport</t>
  </si>
  <si>
    <t>Increase in traffic, especially delivery vehicles, is an issue with home working.</t>
  </si>
  <si>
    <t>None that fall within your power to address!</t>
  </si>
  <si>
    <t>GL6 7BT</t>
  </si>
  <si>
    <t xml:space="preserve">I am confused if changes to the garden will require approval particularly where t here is tree removal. </t>
  </si>
  <si>
    <t>Existing trees, hedges, and other natural features will be 
retained as part of the scheme. Harsh edges of new 
development will be broken up with appropriate and adequate 
tree planting, ideally in advance of the development taking 
place. 
There is an assumption that the existing tress are naturally present.  Tree types such as leylandii and Eucalyptus cannot be considered to be in the historical character the Cotswold but the draft plan says once planted they must remain irrespective of the effect they have on the local or wider landscape</t>
  </si>
  <si>
    <t>None</t>
  </si>
  <si>
    <t>The development plan implies that a change to a garden environment can be resisted by outside forces. At different times the needs of the same and different residents of the same property can change,  With children (and grandchildren) the garden might be used reasonably as an extended play area best suit to large grasses areas, when garden maintenance is a pleasure a large number of borders might be created, at other times the same area might resemble a wild flower meadow.  Each of these maintenance scheme have different wildlife footprints.  Blocking appropriate use of the same same for the needs of wildlife over the needs of the usage is intrusive in the extreme.</t>
  </si>
  <si>
    <t>GL6 7BG</t>
  </si>
  <si>
    <t>Not concise enough</t>
  </si>
  <si>
    <t>Bisley allotments and Community Orchard should be added</t>
  </si>
  <si>
    <t>Providing there no wind turbines or large scale solar panels in the lansacape</t>
  </si>
  <si>
    <t>AS ITEM 17
Providing there are no wind turbines or large scale solar panels in landscape</t>
  </si>
  <si>
    <t xml:space="preserve">GL6 7BQ </t>
  </si>
  <si>
    <t>I feel strongly that the value of Evans' Field (off Cheltenham Road - where the flower show and fete is held) should be a Designated Local Green Space due to its value to wildlife, amenity and the community.
Chestergate Allotments should be a Designated Local Green Space for similar reasons, and because it gives people the opportunity to grow their own food, something that contributes greatly to family finances and good physical and mental health. The people of Bisley have benefited from Chestergate Allotments for many years - the exact number is unknown but it's more than 100 - and in more recent years many people have sought to grow produce in a way that's beneficial to insects. 
In addition to people with allotments, many use this field and the community orchard to walk their dogs and find solace. We're lucky that this green space is well managed but I think it should be future-proofed for the benefit of the village.</t>
  </si>
  <si>
    <t>Again, the contribution to wildlife from the Chestergate Allotments and Community Orchard in Bisley should be recognised here.</t>
  </si>
  <si>
    <t>GL6 7NH</t>
  </si>
  <si>
    <t>The beauty and rural tranquility of Bisley village and the surrounding area should be preserved, which means that overdevelopment, street lighting, and the introduction of wind and solar farms should be prohibited.</t>
  </si>
  <si>
    <t>Bisley orchard and the allotments should also be protected</t>
  </si>
  <si>
    <t>Development should be within the settlement boundaries to prevent spread.</t>
  </si>
  <si>
    <t>While encouraging the use of cycling, public transport is not in itself a bad idea, given that we live in a rural area, cars will continue to be a necessity and drivers should not be penalised. People have to travel distances to work and public transport / cycling is not an option.</t>
  </si>
  <si>
    <t>Retrofitting should be at the expense of the individual and should be in keeping with the style of the village houses.</t>
  </si>
  <si>
    <t>I cannot see how having wind turbines or solar farms (even small scale) would comply with the other elements of the local plan i.e. maintaining the beauty, character of the local area.  We choose to live in an area of outstanding natural beauty and that should be maintained at all costs.</t>
  </si>
  <si>
    <t>Each case should be judged on merit.</t>
  </si>
  <si>
    <t>gl6 7ag</t>
  </si>
  <si>
    <t>My overall comment on the vision is that in some places it is very unrealistic and is unlikely to be achievable.</t>
  </si>
  <si>
    <t xml:space="preserve">The views given in the plan are NOT representative of the whole of the neighbourhood area. They are too focused on Bisley, Easctombe and Oakridge and there are no views of the northern part of the the area, for instance around the Scrubs or Througham.  Important Local Views play an important role in deciding which development proposals to support and it is negligent of the compilers of the plan to have excluded views of a significant part of the neighbourhood area. </t>
  </si>
  <si>
    <t>Whilst I agree with most of this policy there is the undefined phrase 'rural exception site'. The plan needs to make clear what a rural exception site is and how they relate to the neighbourhood area. For instance, how does a site receive this designation, what limits are there are on the size and number of such sites, and are there any such sites at present?</t>
  </si>
  <si>
    <t>I broadly support this policy. However, as reported in Section 8.4, the housing needs survey will be out of date in November 2025.  The neighbourhood plan should not be based on out of date information.</t>
  </si>
  <si>
    <t>I would support this policy if the additions I suggest to the list of Important Views are included.</t>
  </si>
  <si>
    <t>As with several other policies in this plan, it uses language which is not defined. In this case, what counts as a 'severe' impact?  In addition there is no explanation given of why mitigation is only required when that is the case.</t>
  </si>
  <si>
    <t xml:space="preserve">Looks a great plan apart from windmills </t>
  </si>
  <si>
    <t>This landscape must be preserved as it is.</t>
  </si>
  <si>
    <t xml:space="preserve">Nothing should be introduced into the area that threatens wildlife, particularly wind turbines which are known to be deadly for many birds. </t>
  </si>
  <si>
    <t>Modern architecture has place alongside the traditional and local vernacular.</t>
  </si>
  <si>
    <t>Wind turbines should not be permitted as part of the policy BWL CC2.  Renewables such as biomass, with local farmers burning the fuel, would create a virtuous circle.  Community ownership for direct community benefits should be compulsory.</t>
  </si>
  <si>
    <t>Provided the home working business does not cause, in residential areas, noise, fumes, light pollution, excessive visits from clients or deliveries, or out-of-normal working hours disturbance, I would support.</t>
  </si>
  <si>
    <t>I work in Bisley-with-Lypiatt;I am a landowner in Bisley-with-Lypiatt;</t>
  </si>
  <si>
    <t xml:space="preserve">It is good to see all wildlife as long as their numbers don't become too extreme. For instance a few deer grazing you're crops are fine but herds of upwards of 15 can do real and unrecoverable damage. So I see a case for culling if needs dictate. </t>
  </si>
  <si>
    <t xml:space="preserve">Prefer to see new builds in traditional materials such as Cotswold stone. Or extensions/conversions in like for like materials. </t>
  </si>
  <si>
    <t xml:space="preserve">Existing buildings outside settlement developments I think should be considered for housing if done sympatheticly. </t>
  </si>
  <si>
    <t xml:space="preserve">Should consider agricultural or similar buildings. </t>
  </si>
  <si>
    <t xml:space="preserve">Think we should give people who have lived or worked in the parish for several generations a higher priority for housing. </t>
  </si>
  <si>
    <t>GL6 7AB</t>
  </si>
  <si>
    <t>No more houses should be built.  This is a conservation area of natural beauty. There is no infrastructure here and no more hideous modern houses.</t>
  </si>
  <si>
    <t>The bus service in Bisley is terrible, you can't get back from Stroud later than about 3 pm and that's the school bus which is packed. It's hopeless.  The roads are hardly wide enough for the cars let alone cycle lanes...</t>
  </si>
  <si>
    <t xml:space="preserve">It doesn't give details /state what these will look like..... </t>
  </si>
  <si>
    <t>Lacking in detail</t>
  </si>
  <si>
    <t>Definitely anti the wind turbines which were mentioned, I have been away for some time so not sure when that was being discussed</t>
  </si>
  <si>
    <t xml:space="preserve">I would like to see more about health and wellbeing opportunities to support prevention of ill health. There is limited sports opportunities in Bisley and more could be done to enhance sports facilities in the King George Field and Pavilion e.g a BMX/Scooter Track would offer excellent fitness for young people particularly as the popular RUSH park in Brimscombe has been dismantled.    </t>
  </si>
  <si>
    <t>A cycle route between Bisley and Eastcombe is essential. It's a shame that children can't cycle to secondary school due to the dangerous road traffic.</t>
  </si>
  <si>
    <t xml:space="preserve">The local area is not suitable for large wind turbines. </t>
  </si>
  <si>
    <t>Bisley</t>
  </si>
  <si>
    <t>Ward</t>
  </si>
  <si>
    <t>Eastcombe</t>
  </si>
  <si>
    <t>Oakridge</t>
  </si>
  <si>
    <t>GL6 7PQ</t>
  </si>
  <si>
    <t>GL6 7GH</t>
  </si>
  <si>
    <t>Gl6 7ag</t>
  </si>
  <si>
    <t>Gl6 7bn</t>
  </si>
  <si>
    <t>Gl6 7bh</t>
  </si>
  <si>
    <t>GL6 7DR</t>
  </si>
  <si>
    <t>Gl6 7nr</t>
  </si>
  <si>
    <t>Gl6 7nz</t>
  </si>
  <si>
    <t>GL6 7DS</t>
  </si>
  <si>
    <t xml:space="preserve">Gl6 7pl </t>
  </si>
  <si>
    <t xml:space="preserve">GL6 7NF </t>
  </si>
  <si>
    <t>GL6 7BE</t>
  </si>
  <si>
    <t>Row Labels</t>
  </si>
  <si>
    <t>Grand Total</t>
  </si>
  <si>
    <t>Count of Ward</t>
  </si>
  <si>
    <t>Live in Bisley</t>
  </si>
  <si>
    <t>Work in Bisley</t>
  </si>
  <si>
    <t>Landowner</t>
  </si>
  <si>
    <t>Live and Work</t>
  </si>
  <si>
    <t>Qu 7</t>
  </si>
  <si>
    <t>Qu 8</t>
  </si>
  <si>
    <t>Qu 9</t>
  </si>
  <si>
    <t>Qu 10</t>
  </si>
  <si>
    <t>Qu 11</t>
  </si>
  <si>
    <t>Qu 12</t>
  </si>
  <si>
    <t>Qu 13</t>
  </si>
  <si>
    <t>Qu 14</t>
  </si>
  <si>
    <t>Qu 15</t>
  </si>
  <si>
    <t>Qu 16</t>
  </si>
  <si>
    <t>Qu 17</t>
  </si>
  <si>
    <t>Qu 18</t>
  </si>
  <si>
    <t>Qu 19</t>
  </si>
  <si>
    <t>Unsure</t>
  </si>
  <si>
    <t>Blank</t>
  </si>
  <si>
    <t>Qu 20</t>
  </si>
  <si>
    <t>Schools</t>
  </si>
  <si>
    <t>2 responses covering 3 schools - Thomas Keble (Eastcombe), Oakridge and Bisley primary schools</t>
  </si>
  <si>
    <t>Farmers</t>
  </si>
  <si>
    <t>Businesses</t>
  </si>
  <si>
    <t>Not possible to analyse except by 'Work in Bisley' or personal knowledge</t>
  </si>
  <si>
    <t>Comments</t>
  </si>
  <si>
    <t>No - 6 Nos; 5 with comments</t>
  </si>
  <si>
    <t>Unsure - 4 Unsure; 1 comment</t>
  </si>
  <si>
    <t>Yes - 107 Yes; 32 comments</t>
  </si>
  <si>
    <t>BwL PC Response</t>
  </si>
  <si>
    <t>No - 6 Nos; 6 comments</t>
  </si>
  <si>
    <t>Unsure - 6 Unsures; 3 comments</t>
  </si>
  <si>
    <t>Yes - 106 Yes; 35 comments</t>
  </si>
  <si>
    <t>No - 3 Nos; 2 comments</t>
  </si>
  <si>
    <t>Unsure - 5 Unsure; 3 comments</t>
  </si>
  <si>
    <t>Yes - 109 Yes; 35 comments</t>
  </si>
  <si>
    <t>No - 2 Nos; 2 comments</t>
  </si>
  <si>
    <t>Unsure - 10 Unsure; 5 comments</t>
  </si>
  <si>
    <t>Yes - 107 Yes; 36 comments</t>
  </si>
  <si>
    <t>No - 5 No; 2 comments</t>
  </si>
  <si>
    <t>Unsure - 7 Unsure; 3 comments</t>
  </si>
  <si>
    <t>Yes - 105 Yes; 25 comments</t>
  </si>
  <si>
    <t>No - 1 No; 1 comment</t>
  </si>
  <si>
    <t>Unsure - 7 Unsure; 4 comments</t>
  </si>
  <si>
    <t>Yes - 108 Yes; 32 comments</t>
  </si>
  <si>
    <t>No - 5 Nos; 5 comments</t>
  </si>
  <si>
    <t>Unsure - 17 Unsure; 7 comments</t>
  </si>
  <si>
    <t>Yes - 97 Yes; 37 comments</t>
  </si>
  <si>
    <t>No - 6 Nos; 3 comments</t>
  </si>
  <si>
    <t>Unsure - 23 Unsure; 9 comments</t>
  </si>
  <si>
    <t>Yes - 89 Yes; 38 comments</t>
  </si>
  <si>
    <t>Unsure - 20 Unsure; 6 comments</t>
  </si>
  <si>
    <t>Yes - 95 Yes; 24 comments</t>
  </si>
  <si>
    <t>Unsure - 26 Unsure; 17 comments</t>
  </si>
  <si>
    <t>Yes - 91 Yes; 54 comments</t>
  </si>
  <si>
    <t>No - 7 Nos; 6 comments</t>
  </si>
  <si>
    <t>Unsure - 21 Unsure; 6 comments</t>
  </si>
  <si>
    <t>Yes - 93 Yes; 30 comments</t>
  </si>
  <si>
    <t>No - 42 Nos; 33 comments</t>
  </si>
  <si>
    <t>Unsure - 15 Unsure; 8 comments</t>
  </si>
  <si>
    <t>Unsure - 14 Unsure; 4 comments</t>
  </si>
  <si>
    <t>Yes - 103 Yes; 18 comments</t>
  </si>
  <si>
    <t>No - 4 Nos; 2 comments</t>
  </si>
  <si>
    <t>Unsure - 14 Unsure; 5 comments</t>
  </si>
  <si>
    <t>Yes - 100 Yes; 29 comments</t>
  </si>
  <si>
    <t>This is a matter for the developer.</t>
  </si>
  <si>
    <t xml:space="preserve">This is defined in the SDC LDP </t>
  </si>
  <si>
    <t>Each case would be evaluated on its own merits</t>
  </si>
  <si>
    <t>The NP contains design guidelines to assist this.</t>
  </si>
  <si>
    <t xml:space="preserve">The NP has to align with the SDC LDP and the NPPF. </t>
  </si>
  <si>
    <t>Any development will most likely create additional, vehicular movements. The NP does recognise this with policies that are designed to mitigate the effect of increased traffic.</t>
  </si>
  <si>
    <t>The NP supports badly needed housing for younger people in the Parish.</t>
  </si>
  <si>
    <t>No further comment</t>
  </si>
  <si>
    <t>Noted</t>
  </si>
  <si>
    <t>Noted. The NP supports this.</t>
  </si>
  <si>
    <t>The policy text is intended to be as strong as we are allowed to make it.</t>
  </si>
  <si>
    <t>Noted. The NP supports the protection of views and landscape within the Parish.</t>
  </si>
  <si>
    <t>The NP is supportive of this approach.</t>
  </si>
  <si>
    <t>The NP fully recognises the CNL( AONB )</t>
  </si>
  <si>
    <t>Our NP is sensitive to the challenges of development within the Parish. Our NP has to align with National and district planning policy.</t>
  </si>
  <si>
    <t>Our NP covers all of these aspects.</t>
  </si>
  <si>
    <t>Noted. Our NP covers these aspects.</t>
  </si>
  <si>
    <t xml:space="preserve">Our NP Draft Policy BWL W1 covers this aspect. </t>
  </si>
  <si>
    <t>The NP is supportive of appropriate development.</t>
  </si>
  <si>
    <t>Noted. The NP is permissive in its approach but has to reflect the constraints of the CNL and the vast majority of the community that place the highest value on our environment and its protection.</t>
  </si>
  <si>
    <t xml:space="preserve">Noted. </t>
  </si>
  <si>
    <t>The NP will be subject to monitoring and revisions</t>
  </si>
  <si>
    <t>Property owners have been fully consulted.</t>
  </si>
  <si>
    <t xml:space="preserve">Added from L2 line 23
yes- not sure if this has been defined elsewhere, but in para 1b. what or where is the 'Core Open Habitat Network'? </t>
  </si>
  <si>
    <t>Noted. There is no power to compel retrofitting.</t>
  </si>
  <si>
    <t>As noted above there is no power to compel retrofitting, only policies to encourage and assist.</t>
  </si>
  <si>
    <t xml:space="preserve">Noted. Technology is changing rapidly, so hard to say what panels and heat pumps (or alternatives) will be like in future.  </t>
  </si>
  <si>
    <t>Noted. The Cotswold National Landscape Board Position Statement on Renewable Energy defines acceptable sizes: https://www.cotswolds-nl.org.uk.</t>
  </si>
  <si>
    <t>Noted. (Works in a 19c house.)</t>
  </si>
  <si>
    <t>Noted. Also that the Cotswold National Landscape Boards' current policy position defines quite low limits for wind turbines and solar installation.</t>
  </si>
  <si>
    <t>Agreed. Policy HT1 addresses this.</t>
  </si>
  <si>
    <t>Possibly beyond the scope of this plan.</t>
  </si>
  <si>
    <t>Noted, thought this restriction could only be imposed by a level of planning authority 'above' the parish.</t>
  </si>
  <si>
    <t>The need for high speed broad band can be mentioned, but is not within the scope of this plan.</t>
  </si>
  <si>
    <t>There is evidence of birds killed by wind turbines, but many fewer than by buildings, cars, pesticides and  cats. Climate change also poses a serious danger to birds and other wildlife. https://www.sustainabilitybynumbers.com/p/wind-power-bird-deaths</t>
  </si>
  <si>
    <t>Noted. 'Green-laning' has proved very hard to deal with. County Council policy is to cut verges only once a year (July-September) unless safety (visibility) requires otherwise.</t>
  </si>
  <si>
    <t>Noted. It remains an ambition.</t>
  </si>
  <si>
    <t>This is a difficult challenge. Possibilities include creating new off-road cycle tracks, adapting existing verges/bridleways, reducing road space for vehicles. None easy, but it remains an ambition.</t>
  </si>
  <si>
    <t xml:space="preserve">A circular minibus route connecting the villages (and Stroud) was strongly supported at the village hall consultations for this plan. The County's on-demand 'Robin' service may be extended to this area. </t>
  </si>
  <si>
    <t>It is not expected or intended that cars would be banished, but that buses and active travel could increase.</t>
  </si>
  <si>
    <t>Noted and agreed - cycle routes need to be separated from traffic, in accordance with the Department for Transport's LTN 1/20 Cycle Infrastructure design guide.</t>
  </si>
  <si>
    <t>Lower speed limits help, as abundant evidence from London and Wales shows, even without (adequate) enforcement.</t>
  </si>
  <si>
    <t>The feasibility and cost of cycle lanes is a big issue, but we include it as an aspiration.</t>
  </si>
  <si>
    <t>Largely dependent on policy at 'higher' levels.</t>
  </si>
  <si>
    <t>Noted. Completing the gap in the Wysis Way is a goal of the PC.</t>
  </si>
  <si>
    <t>Noted. This depends on County Highways.</t>
  </si>
  <si>
    <t>Noted, See comment above on 'green laners'. This has proved intractable where they are using lanes on which motor vehicles are legal, unfortunately, but remains a goal. It is probably beyond the reach of a policy in this plan because highways, bye-ways and footpaths are County matters/</t>
  </si>
  <si>
    <t>Noted. Damage by construction vehicles has been a recurrent problem.</t>
  </si>
  <si>
    <t>The County on-demand Robin service may be extending to this area.</t>
  </si>
  <si>
    <t>The NP Steering Group - see inside Front Cover and website.</t>
  </si>
  <si>
    <t>Agreed but these types of issues are normally resolved on a case by case basis.</t>
  </si>
  <si>
    <t>Bisley War Memorial is Grade II listed and therefore not applicable to this policy.</t>
  </si>
  <si>
    <t>Nature recovery is covered by Policy W2.</t>
  </si>
  <si>
    <t>Probably impossible to enforce</t>
  </si>
  <si>
    <t>Planning Permission is required for lighting outdoor facilities and there are national standards to minimise light pollution to protect wildlife and allow sports provision. See the Institute of Lighting Professionals  and Chartered Institute of Building Services Engineers for guidelines.</t>
  </si>
  <si>
    <t>The connectivity between all sites is critical. Thank you for your comment.</t>
  </si>
  <si>
    <t>Agreed. However maintenance is an issue given the paucity of wildlife enforcement officers.</t>
  </si>
  <si>
    <t xml:space="preserve">There is no mention of wind turbines in the policies. Wind turbines can kill birds but the number are exaggerated compared to deaths by cats, tall buildings and power lines. </t>
  </si>
  <si>
    <t>Deer culling taking deer to manageable levels already takes place on private land and farmland.</t>
  </si>
  <si>
    <t>Thank you for your comments. We have great sympathy with your views as we all face the issues now. But every small effort helps wildlife and nature and how we each achieve personal resilience and support the community is an ongoing challenge.</t>
  </si>
  <si>
    <t>Thank you for this thoughtful and helpful comment</t>
  </si>
  <si>
    <t>Guidelines for applying dark sky policies are widely available and our policies comply with these</t>
  </si>
  <si>
    <r>
      <rPr>
        <sz val="11"/>
        <color theme="1"/>
        <rFont val="Calibri"/>
        <family val="2"/>
        <scheme val="minor"/>
      </rPr>
      <t xml:space="preserve">There are objective standards provided by </t>
    </r>
    <r>
      <rPr>
        <u/>
        <sz val="10"/>
        <color indexed="8"/>
        <rFont val="Helvetica Neue"/>
      </rPr>
      <t>darksky.org</t>
    </r>
    <r>
      <rPr>
        <sz val="11"/>
        <color theme="1"/>
        <rFont val="Calibri"/>
        <family val="2"/>
        <scheme val="minor"/>
      </rPr>
      <t xml:space="preserve"> that we can refer to in an Appendix. Historic England also has lighting standards</t>
    </r>
  </si>
  <si>
    <t>Thank you; this is the very reason the Dark Skies policy lies within the Biodiversity and Nature Recovery section.</t>
  </si>
  <si>
    <t>Development can happen so one aim of W2 is to improve the opportunities for applicants to understand how they can support and have a positive effect for wildlife and nature</t>
  </si>
  <si>
    <t>BwL PC Final Response</t>
  </si>
  <si>
    <t xml:space="preserve">Policy L1 does not relate to wind turbines; comments regarding wind turnbines are covered in policy CC2.  </t>
  </si>
  <si>
    <t>Thank you for your comment</t>
  </si>
  <si>
    <t>Agreed.  We have updated the policy to include a preference for native/non-invasive trees</t>
  </si>
  <si>
    <t>Thank you for your comment; policy CC2 reflects this</t>
  </si>
  <si>
    <t>Other respondents urged inclusion of support for high quality modern architeture to complement the traditional vernacular.</t>
  </si>
  <si>
    <t>Agreed.  The word 'paramount' has been replaced by 'high'</t>
  </si>
  <si>
    <t>The Planning Authority has a legal duty to 'further the purpose' of the National Landscape, so harm to the 'natural beauty' of the landscape has to be taken into account in planning decisions.</t>
  </si>
  <si>
    <t>Noted. It is challneging for new development to make a nett contribution to the CNL and it was therefore considered this would be too restrictive.The NP does recognise stone walls as a feature of the landscape and policy L1 has been updated to reflect this.</t>
  </si>
  <si>
    <t>Agreed but often wall repairs are cost prohibited.</t>
  </si>
  <si>
    <t>Agreed, thank you for your comment</t>
  </si>
  <si>
    <t>Stroud District Council refused permission for this development, which was permitted on appeal by the National Inspectorate.  Hopefully this NP will prevent this type of decision in the future.</t>
  </si>
  <si>
    <t>Our NP has to align with SDP LDP which allows development outside the village settlement boundaries in certain 'exceptional' circumstances.  Our NP reiterates and explains in more detail what these are.</t>
  </si>
  <si>
    <t>This is a fair comment but it does negate the need to read reference documentation.</t>
  </si>
  <si>
    <t>Local people decide - please see section 6.3</t>
  </si>
  <si>
    <t>Thank you for your comment; more views have been added for Eastcombe and Bisley</t>
  </si>
  <si>
    <t>Thank you for your comment; this view has been added</t>
  </si>
  <si>
    <t>Noted.  It is recognised that there are corollary views.  In order to also protect these, the idea of the maps showing the hatched sweep of the view, is that they are largeley captured by the hatched area in both directions.</t>
  </si>
  <si>
    <t>Thank you for your comment; this has been defined in the new Glossary</t>
  </si>
  <si>
    <t>Stroud District Council refused permission for the development in question, which was permitted on appeal by the National Inspectorate.</t>
  </si>
  <si>
    <t>Thank you for your comment; please also see updates to policy HT1</t>
  </si>
  <si>
    <t>It is acknowledged that ideas of 'beauty' are diverse.  The management of Teeds Rise as a nature reserve has been advised by the biodiversity officers of Stroud District and Stroud Town Councils.  It has also been supported by local residents who have volunteered to do light maintenance work, including nettle-pulling, bramble-cutting and planting a hedge.  Annual work by a contractor keeps the Wells clear for the Blue Coat School Ascension Day celebration.</t>
  </si>
  <si>
    <t>After further discussions with Trustees, Chestergate Allotments has been included</t>
  </si>
  <si>
    <t>Thank you for your comment.  The Parish Council already has a Verge Policy - please see parish website.</t>
  </si>
  <si>
    <t>Thank you for your comment; further areas of Bournes Green have been added in the LGS list</t>
  </si>
  <si>
    <t xml:space="preserve">The problem with construction traffic is well known and an issue throughout the parish.  The Parish Council is looking to plant a tree in the triangle below the War Memorial to dissuade drivers from crossing it, if the ground is suitable
</t>
  </si>
  <si>
    <t>Thank you for your comment; this green space has now been included</t>
  </si>
  <si>
    <t>Bisley - Churchyards are not normally designated as LGSs as they are already well protected.
Hodges field in Eastcombe has now been corrected.
The triangular space at the junction of The Street/Fidges Lane has been included, however, the other two spaces do not meet the designation criteria.</t>
  </si>
  <si>
    <t>After further discussions with Trustees, Chestergate Allotments has been included.  Regarding All Saints Cemetery, churchyards are not normally designated as LGSs as they are already well protected.
The Garden of Rest at St Augustine's Church has been added.
The triangular space at the junction of The Street/Fidges Lane has been included, however, the other space does not meet the designation criteria.</t>
  </si>
  <si>
    <t>Some important Green Spaces in Bisley are not included:
Chesterfield Allotments incorporating the Composting Facility.
Bisley Community Orchard.
All Saints Cemetery.
Consideration might also be given to the following in Eastcombe:
Garden of Rest with bench retained adjacent to the former St Augustine's Church.
Two small green triangles of land along Fidges Lane, one of which has a bench and is the origin of one of the Important Local Views.</t>
  </si>
  <si>
    <t xml:space="preserve">Thank you; the reference to 'chalk' stream has been removed.  The Parish Council is looking to plant a tree in the triangle below the War Memorial to dissuade drivers from crossing it, if the ground is suitable.  However, neither it nor the triangle adjacent to The Knowle meet the criteria to be designated a LGS.  The Village Green (by the School) has been designated by GCC as VG125 and The Green in Far Oakridge is VG127.  The Parish Council has no control over planting of bulbs.
</t>
  </si>
  <si>
    <t>Thank you for your comment; these have all been included in the new version of the NP</t>
  </si>
  <si>
    <t>Thank you for your comment; the Parish Council has a Verge policy (please see PC website) and endeavours to keep the verges as tidy as possiblewhilst maintaining the populations of wild flowers that grow locally</t>
  </si>
  <si>
    <t xml:space="preserve">GCC policy is to cut only once a year - between July and September - except where visibility is impaired and it is dangerous. Such sites can be reported to GCC.  The Parish Council works closely with GCC Highways to improve verge cutting regimes for wildlife. Cutting junctions and corners to ensure safety for cyclists walkers and other road users is agreed by all tiers of authority </t>
  </si>
  <si>
    <t>No development is “automatically” supported. Development outside the Settlement boundary is now subject to a ‘balanced view’ as per Appeal in Oakridge (ref S.24/055/APPREF). If such a development is approved we expect at least a 10% Biodiversity Net Gain, and we are robust in our support of genuine wildlife enhancement. Maintenance conditions will be integral to permissions granted. The policy wording is cautioned by “where possible”.</t>
  </si>
  <si>
    <t>Agreed; thank you for your comment. The cutting regime is based on precisely what you describe. The once a year cut takes place (or should take place ) in late July / August and increased cutting takes place at unsafe junctions. If this is not happening where you live we would appreciate your comment so that we can inform GCC Highways.</t>
  </si>
  <si>
    <t xml:space="preserve">These are mainly policy issues at the District and National levels.
To date no existing precautionary wildlife policies have prevented improvements such as extensions in our Parish. Policies W1 and W2 are aligned to local and national frameworks designed to respect nature and residents needs. Amphibians are highly endangered - even the common toad - so their need is real. </t>
  </si>
  <si>
    <t>Thank you. We will add hedgehogs to our supporting list. You may be interested in the State of Britains Hedgehogs Report 2022 in which the decline of the hedgehog is due to complex issues, but degraded habitat due to insect loss caused by pesticides is a key cause of hedgehog decline.  Badgers will have an effect where habitat is already degraded.</t>
  </si>
  <si>
    <t>Allotments are acknowledged in the text (section 7.4) . However, as two rare moths have been found on the allotments we have now included a paragrah relating to the importance of the Chestergate allotments and Bisley Community Orchard in the supportive text.</t>
  </si>
  <si>
    <t>These are noted in the Appendix to the Ecological Appraisal / Survey</t>
  </si>
  <si>
    <t>Thank you for your comment; smaller wildlife such as you suggest have been added to section 7.2.  Policy W1 has been updated to omit 'where appropriate' and moths have been added in section 7.3</t>
  </si>
  <si>
    <t>There is no mention of wind turbines in this policy.  Please also see policy CC2.</t>
  </si>
  <si>
    <t>Each planning application is assessed on its merits and if a professional ecological survey has been undertaken, and there are simple ways to protect wildlife, then common sense solutions to improve wildlife and habitat are recommended.</t>
  </si>
  <si>
    <t xml:space="preserve">Agree.  We have added invertebrates to the supporting text. Fortunately there are a few landowners and farmers encouraging deer culling in the Parish. </t>
  </si>
  <si>
    <t>Deer need culling to protect woodland. Gloucestershire Humane Animal Dispatch, managed by Gloucestershire Police, supports animals including deer involved in traffic accidents. From the deer’s point of view, roads crossing their connections are a hazard for them.</t>
  </si>
  <si>
    <t>Agreed.  We have added additional text to the latest version of the NP</t>
  </si>
  <si>
    <t>Thank you for you response. Snows Farm is in Painswick Parish, not Bisley. We would recommend that you take your question directly to the GWT.</t>
  </si>
  <si>
    <t xml:space="preserve">Thank you for your helpful critique. The implications and aims of the Local Nature Recovery Network for the Parish is detailed in the Ecological Appraisal (in the Appendix). The draft sentence on recreational equine land use has been removed.  A supporting statement in section 7.4 has now been added to make it clear why allotments and composting scheme are important for supporting biodiversity. We would to like to make it clear that although the Parish Council has a statutory responsibility to provide allotments, only one of the authors has a specific interest in allotments and composting, and the whole Neighbourhood Plan is tested not only by responses from residents, but also from formal consultees, the local planning authority and finally the Inspector. </t>
  </si>
  <si>
    <t>Thank you for your comment.  Protecting and improving nature in our rural ‘nature-rich’ parish is complex. There are specialist officers available in the planning authority to help everyone understand what would be appropriate for their particular development proposal.</t>
  </si>
  <si>
    <t>The W2 policy states clearly that all applications are 'proportional to the size and nature of the proposal'. Applicants are not normally required to make applications for changes for the circumstances you describe, unless they are protected under an Article 4 Conservation statement as in the centre of Bisley, and that is to do with maintaining the garden size not what it includes.  We hope, however, that residents lucky enough to own gardens will be able to combine different uses - a corner for wildlife and a grassy area for play - and that both these might be appreciated by children, many of whom are very interested in nature.</t>
  </si>
  <si>
    <t>The Parish Council works with GCC Highways to limit annual verge cutting to enhance existing biodiversity and improve habitat whether the verge is historic or in new development</t>
  </si>
  <si>
    <t>Thank you for your comment; additional text has been added</t>
  </si>
  <si>
    <t>Agreed. Enforcement is dependent on financial support for the enforcers and appropriate penalties</t>
  </si>
  <si>
    <t>Thank you - a definition of Core Open Habitat has been added to the new Glossary</t>
  </si>
  <si>
    <t>All planning policies impose some limits on residents' right to build/install. Application should not be unreasonable, and it is the role of planning officers/inspectors to make the judgment of reasonableness.  The policy in is line with local and national guidelines</t>
  </si>
  <si>
    <t>Bisley has been a “dark sky” parish for many years. Our policies are to protect and hopefully improve what we have here in Bisley.</t>
  </si>
  <si>
    <t>The policy does not seek to prevent any installation of lights, but to limit resulting harm.   Bisley has been a “dark sky” parish for many years. Our policies are to protect and hopefully improve what we have here in Bisley.
Our policies are clear and inline with local and national guidelines.</t>
  </si>
  <si>
    <t>Agreed; thank you for your comment</t>
  </si>
  <si>
    <t>The Parish Council has heard no calls for street lighting, and the local 'dark skies' policy seems to be longstanding and almost universally supported.</t>
  </si>
  <si>
    <t>Policies cannot be applied retrospectively.
The Parish Council works hard to address complaints about lighting when they are drawn to the Parish Council’s attention, hence this policy in the NP. Ansteads Farm has significantly reduced its light pollution.</t>
  </si>
  <si>
    <t>Policies cannot be applied retrospectively.
The Parish Council works hard to address complaints about lighting when they are drawn to the Parish Council’s attention, hence this policy in the NP. Planning permission is not generally required for lighting, so this is very difficult to control/enforce.</t>
  </si>
  <si>
    <t xml:space="preserve">The Parish Council works hard to address complaints about lighting when they are drawn to the Parish Council’s attention, hence this policy in the NP. </t>
  </si>
  <si>
    <t xml:space="preserve"> Neighbourly discussion might be most effective.  The Parish Council works hard to address complaints about lighting when they are drawn to the Parish Council’s attention, hence this policy in the NP.  We rely on residents to help awareness in these instances, because there isn't an effective planning enforcement currently; however,  the government aims to modernise the legal framework and set up new lighting standards</t>
  </si>
  <si>
    <t>Our NP has to align with SDP LDP which allows development outside the village settlement boundaries in certain 'exceptional' circumstances. Our NP reiterates and explains in more detail what these are.</t>
  </si>
  <si>
    <t>Our policy is balanced and based on 2019 / 2020 consultations where the majority of respondents wanted no or very restrictive development control outside of the village settlement boundary.</t>
  </si>
  <si>
    <t>Thank you for your comment; the text has been amended to acknowledge that contemporary design can be supported when done well.</t>
  </si>
  <si>
    <t>The NP has a design guide but this cannot cover all high quality finishes.</t>
  </si>
  <si>
    <t>These are guidelines and the word 'must' is too prescriptive.</t>
  </si>
  <si>
    <t>The presumption is that such developments would be supported within the settlement boundaries.  Such development outside of the village settlement boundaries would be subject to criteria in the SDC LDP and the policies in Chapter 8 of the NP.</t>
  </si>
  <si>
    <t>The NP sets out what forms of boundary enclosure are supported and encouraged. The NP expresses a preference and does not preclude other forms of boundary enclosure. Any high quality material not specifically mentioned in the design guidelines would be evaluated on its own merit and justification.</t>
  </si>
  <si>
    <t>We have amended the text to omit reference to other 'relevant documents'</t>
  </si>
  <si>
    <t>The criteria apply to any development proposed outside the settlement boundary</t>
  </si>
  <si>
    <t>No comment as we do not know what the reservations are.</t>
  </si>
  <si>
    <t>The NP supports the provision of smaller housing stock suitable for older people in the Parish.</t>
  </si>
  <si>
    <t>The NP supports housing for younger and older people in the Parish. Unfortunately the NP would not be allowed to override District and National policy.</t>
  </si>
  <si>
    <t>It would be  inappropriate to make comment on individual sites.</t>
  </si>
  <si>
    <t>The Parish council is in the process of procuring a new Local Housing Needs survey in 2026.</t>
  </si>
  <si>
    <t>The Local Housing Needs survey indicated a requirement for 1 bed properties.</t>
  </si>
  <si>
    <t>Unfortunately this is beyond the Scope of an NP as a blanket policy.  This would be achieved with a Community Land Trust development which the NP references and supports</t>
  </si>
  <si>
    <t>Whilst not perfect, a Local Housing Needs Survey is the best way we can objectively and independently determine this need. We are in the process of getting a new LHNS undertaken in early 2026</t>
  </si>
  <si>
    <t>The NP, through all its policies, aims to recognise our particular environment and that any development should be sensitive and appropriate to this.</t>
  </si>
  <si>
    <t>Unfortunately this is something the NP cannot control</t>
  </si>
  <si>
    <t>The NP text has been amended to support the conversion of larger properties into smaller units.</t>
  </si>
  <si>
    <t>Under current District and National Policy the only way to achieve this is by a Community Land Trust type of development.  Our NP would not be allowed to override District and National Policy.</t>
  </si>
  <si>
    <t>We have no statistics for this so cannot comment</t>
  </si>
  <si>
    <t>The Parish Council has little or no control over most of the points raised, but the NP will give this parish a say in what form of development may be appropriate in our area.</t>
  </si>
  <si>
    <t>Unfortunately the Parish Council has no control over this and the NP would not be allowed to override District and National policy.</t>
  </si>
  <si>
    <t>It would be  inappropriate to make comment on individual sites. However, the NP supports badly needed housing for younger people in the Parish.</t>
  </si>
  <si>
    <t>At this time this has not been addressed by the NP. The burial ground at Oakridge remains available to residents of the Parish.</t>
  </si>
  <si>
    <t>The Parish Council wishes it had the funds to be able to acquire suitable sites for  community land trust type of development, but unfortunately it does not.</t>
  </si>
  <si>
    <t>Presumably you mean Stroud District Council as Local Planning authority.  Once our NP is 'made' SDC or the successor LPA are obligated to take the NP policies into account when determining an application.</t>
  </si>
  <si>
    <t>The text has been amended to define this</t>
  </si>
  <si>
    <t>Not possible to respond to this comment</t>
  </si>
  <si>
    <t>We have been informed by SDC that they do not have the resource in respect of establishing a possible conservation area in Oakridge. It is certainly beyond the resource of the Parish council. Therefore it was considered not realistic to include as a project.</t>
  </si>
  <si>
    <t>Noted. Property owners have been full consulted and can ask for their properties to be removed from the NDHA list.</t>
  </si>
  <si>
    <t>The NP is supportive of this in principle but the main responsibility for this lies with the LPA and Heritage England so our NP does not attempt to duplicate well established national policy.</t>
  </si>
  <si>
    <t>Thank you for your comment; the text has been amended to take this into account</t>
  </si>
  <si>
    <t>It is listed and therefore is already subject to protection</t>
  </si>
  <si>
    <t>Possibly for inclusion in the first revision of this NP</t>
  </si>
  <si>
    <t>Other properties will be considered as part of a project at noted at the end of the chapter</t>
  </si>
  <si>
    <t>Thank you, the text has been amended.  On review, Two Pillars does not meet the designation criteria</t>
  </si>
  <si>
    <t>Some of these are worthy of consideration as part of an extended NDHA list for Oakridge, as part of the future project as mentioned at the end of the chapter</t>
  </si>
  <si>
    <t>Noted and structures can be put forward for inclusion on the NDHA expansion project at the end of the chapter</t>
  </si>
  <si>
    <t>GWT, a formal consultee, agrees and recommends that Biodiversity Net Gain shovel be 15-20%; where this will pass inspection is a concern.  Your comment leads me to suggest that a task of the LNAP would be to undertake a list of possible off-site BNG delivery sites.</t>
  </si>
  <si>
    <t>After review NP steering group agreed no amendment rerquired</t>
  </si>
  <si>
    <t xml:space="preserve">NP Steering group have reviewed and have included additional important local views </t>
  </si>
  <si>
    <t>NP Steering Group have reviewed and agreed no text amendment required</t>
  </si>
  <si>
    <t>No further action required</t>
  </si>
  <si>
    <t>NP Steering Group have reviewed and agreed text amendment</t>
  </si>
  <si>
    <t>BwL PC Summary Response</t>
  </si>
  <si>
    <t>Noted. The NP has a number of policies to trry to ensure that any development around the vilage edges is appropriate. The land mentioned is privately owned . We agree with the comment reagrding local consultation. The Parish council encourages consultation in the NP  but does not have the authority to ensure consultation.</t>
  </si>
  <si>
    <t xml:space="preserve">In 7.1. Verges are described as ‘natural’ wildlife corridors.  We have reviewed the text but in particular it refers to the fact drawn to our attention by many residents that they are floristically rich, encouraging insects, despite pollution from cars. </t>
  </si>
  <si>
    <t>Thank you.  Some of the supporting text has been updated</t>
  </si>
  <si>
    <t>SDC did refuse this application.  It was granted approval on appeal.</t>
  </si>
  <si>
    <t>I am concerned that some of the language used implies an "elastic" approach to the Village Settlement Boundaries. I also fail to see how  more housing can enhance the environment.</t>
  </si>
  <si>
    <t>This is potentially a contentious policy as a modern house can enhance a traditional rural community without it having to look like a traditional Cotswold stone 17th/18th century building. Modern glass and steel constructed properties are too often negatively reacted to by 'traditional' community members.</t>
  </si>
  <si>
    <t>This would require significant resource and time from the LPA or other body. Chapter 9 is a starting point and in the future may lead to a conservation area or areas being established for Oakridge.</t>
  </si>
  <si>
    <t>No response as reservations not described</t>
  </si>
  <si>
    <t xml:space="preserve">Not sure how Schedule 1 Design Guidelines.... ties in with Policies BWL SD 1 &amp;2? Is the Schedule essentially just a list of guidelines? Policies specifically need to cross- reference this Schedule so that they can be read together and result in the Policies carrying more detail and weight. 
Schedule 1 , Para 4. Movement. Firstly for consistency and clarity, the whole Neighbourhood Plan should refer to Public Rights of Way (PROWs) throughout, not just to 'footpaths' 'paths' and other terms which may mean public or private footpaths. Public Footpaths are one category of PROW; others are Public Bridleways, Restricted Byways, Public Byways. Permissive Paths are not PROWs , but are provided with the landowner's consent- which can be withdrawn at any time. GCC has a legal duty to maintain all PROWs. The PROW network should be safeguarded throughout the parish, not just within settlements. The  wider amenity value of PROWs (eg views from them, the fact that they can be useful wildlife corridors, their boundaries, surfaces etc.) should be safeguarded as well as their actual legal lines. 
For greater clarity, Para 4a could therefore be re-written as follows:  As part of development proposals, the legal routes of all PROWs MUST be safeguarded. Additionally, proposals should  safeguard and enhance the wider amenity value of PROWs such as views, boundaries, wildlife value, surfaces, access structures etc.  Where appropriate PROWs should be extended where there is an identified need, particularly to address 'missing links' in the network. The provision of Permissive Paths should be considered where this would enhance the PROW network. 
Para 4b Parking. Extend this sentence as follows: Development should make adequate provision for the parking of vehicles in a way that is visually discreet. Where development is reasonably likely to result in increased parking on (and therefore damage to) roadside verges, additional parking should be provided within the development site.
Para 5c Highway Verges- agree, but don't confuse management (which is a function  of GCC as Highway Authority) with the general need to safeguard verges when development takes place.   Some re-wording needed? 
Also, more designated conservation verges are needed throughout the parish to promote good management for wildlife. The need to safeguard vulnerable highway verges should be written into one of the NP's Policies: developers should safeguard highway verges where possible and submit a management plan before development commences- undertaking to repair any direct damage to verges caused by construction traffic before development is complete. 
Para 6 Public Spaces. Which village green is being referred to? (Outside the scope of the NP, further village greens should be legally designated through separate applications to GCC to safeguard their future protection). </t>
  </si>
  <si>
    <t>Policy SD2 refers to the design guidelines. Text regarding footpaths / PROWs has been updated throughout the document and more clarity added to the text around village greens, which have already been designated by GCC.  We suggest that your comment re 4b exceeds the powers of our NP; here, the Local Plan sets the standard</t>
  </si>
  <si>
    <t>Whilst some buildings in the vernacular are welcomed, beautifully designed houses should be considered.</t>
  </si>
  <si>
    <t>Will the council take heed of the neighbourhood plan or ignore it as the approval of the 9 new homes in Oakridge lynch shows</t>
  </si>
  <si>
    <t>An Affordable housing proposal may include social housing.  The mix is a matter for the developer to propose.</t>
  </si>
  <si>
    <t>Noted. The design guide in Chapter 8 should be helpful to developers in this respect.</t>
  </si>
  <si>
    <t>Noted.  Additional details have been added for those properties whose owners have been consulted</t>
  </si>
  <si>
    <t>Thank you for your comment; the Parish Council remains committed to supporting the reduction of the speed limits within the villages</t>
  </si>
  <si>
    <t xml:space="preserve">Agreed; the County's on-demand 'Robin' service may be extended to this area. </t>
  </si>
  <si>
    <t>Thank you for your comment; please see answers above</t>
  </si>
  <si>
    <t>In planning language, 'must' has a stronger meaning than 'should', that in this case would probably not pass inspection.  However, the policy and supplementary text wording has been greatly revised</t>
  </si>
  <si>
    <t>A proposal to restrict traffic in the High Street was rejected by a well-attended meeting in the village hall in 2023/4. Re. Wysis Way - see above</t>
  </si>
  <si>
    <t>The Wysis Way link has been put in as a future project</t>
  </si>
  <si>
    <t>Thank you for your comment.  However, agreement from GCC is required for anything to be placed on the verge and residents should be discouraged from placing objects there</t>
  </si>
  <si>
    <t>Thank you for your comment; the HT1 policy and supporting text has been updated</t>
  </si>
  <si>
    <t>The bus service here is subsidised; if more people used it, they would provide more</t>
  </si>
  <si>
    <t>Noted.  Cameras that can be used to issue penalties are not being installed anywhere except motorways/trunk roads. This is a matter of national/county policy.
A project to include the linking of the Wysis Way in the north of Bisley has now been included in the text</t>
  </si>
  <si>
    <t>The wording has been changed</t>
  </si>
  <si>
    <t>The Parish Council intends to acquire more speed cameras, including for Eastcombe.</t>
  </si>
  <si>
    <t>Noted - horse riders are also road users and need respect. The PC meets regularly with neighbouring parishes, to discuss interalia traffic.</t>
  </si>
  <si>
    <t>There is no intention to 'penalise' car drivers, but rather to make alternatives more feasible and attractive (or less unappealing).</t>
  </si>
  <si>
    <t>Thank you for your comment.  The standard for cycle lanes is separated, per Dept. for Transport's LTN 1/20 guidelines.</t>
  </si>
  <si>
    <t>Noted.  There are old stone houses in the area with insulation, solar panels and heat pumps.</t>
  </si>
  <si>
    <t>Noted.  But note also there are older stone houses in the area heated by heat pumps.</t>
  </si>
  <si>
    <t>If the renewables (eg solar panels) were not on the property, they would need a separate application.  There they would be covered by policy CC2.</t>
  </si>
  <si>
    <t xml:space="preserve">If this refers to 'small scale domestic renewable and low carbon energy systems', the usual form of these today is solar panels on roofs, or in some cases ground-mounted.  </t>
  </si>
  <si>
    <t>Noted. SDC has a new Climate and Nature Policy which gives equal weight to the needs of climate change mitigation, adaptation, and nature recovery.</t>
  </si>
  <si>
    <t>Thank you for your comment; policy CC2 and supporting text has been updated</t>
  </si>
  <si>
    <t>Thank you for your comment.  Please note that a majority supported this policy, however, some changes have been made to the policy and supporting text.</t>
  </si>
  <si>
    <t>Thank you for your comment; changes and additions to views have been made in chapter 6</t>
  </si>
  <si>
    <t>Yes - 75 Yes; 14 comments</t>
  </si>
  <si>
    <t>There is no current proposal for community energy in this parish. The policy is intended to make clear that any such proposal would ONLY be acceptable on the conditions specified.  Some changes have been made to the policy and supporting text.</t>
  </si>
  <si>
    <t>There is no current proposal for community energy in this parish. The policy is intended to make clear that any such proposal would ONLY be acceptable on the conditions specified. Heat pumps, of course, are not a source of renewable energy, but an efficient heating system powered by electricity.  Some changes have been made to policy and supporting text</t>
  </si>
  <si>
    <t>No large-scale installations would be acceptable under Cotswold National Landscape policy. Some changes have been made to policy and supporting text</t>
  </si>
  <si>
    <t>There is no current proposal for community energy in this parish, overt or covert, as far as the Parish Council knows. The policy is intended to make clear that any such proposal would ONLY be acceptable on the conditions specified. Some changes have been made to the policy and supporting text.</t>
  </si>
  <si>
    <t>Noted.  Some changes have been made to the policy and supporting text.</t>
  </si>
  <si>
    <t>Any proposal for community energy - and the parish council does not know of any - would need community support, and possibly finance.  That's the point of the policy.  Some changes have been made to policy and supporting text</t>
  </si>
  <si>
    <t>The policy does not specify the type of renewable energy generation, so would apply to any proposal - wind, solar, biomass etc. Wood burners are a different issue, but not within the scope of this plan.  Some changes have been made to policy and supporting text</t>
  </si>
  <si>
    <t>Noted and agreed. The intent of the policy is to ensure that any energy generation would be genuinely for the 'community'.</t>
  </si>
  <si>
    <t>Thank you for your comment; this policy and supporting text has been re-worded</t>
  </si>
  <si>
    <t>Noted.  Breaches of planning policy should be reported to SDC.</t>
  </si>
  <si>
    <t>There is no current proposal for community energy in this parish. The policy is intended to make clear that any such proposal would ONLY be acceptable on the conditions specified.  Some changes have been made to policy CC2 and supporting text</t>
  </si>
  <si>
    <t>A 'hub' was proposed at village hall meetings in the development of this plan. It may be included as a future 'project'</t>
  </si>
  <si>
    <t>Thank you for your comment; policy text has been updated</t>
  </si>
  <si>
    <t>The LGS scope for Bournes Green has been updated</t>
  </si>
  <si>
    <t>In planning language, 'must' has a stronger meaning than 'should', that in this case would probably not pass inspection.  However, much policy and supplementary text wording has been greatly revised</t>
  </si>
  <si>
    <t>The land at Chestergate has now been included as a LGS</t>
  </si>
  <si>
    <t>Noted. Chapter 11 supporting and policy text has been amended</t>
  </si>
  <si>
    <t>Thank you for your comments; view 20 has been amended and details of local amenities have been updated.  However, the dentist at Fourways is in Chalford Parish.</t>
  </si>
  <si>
    <t>Thank you for your comments; additional views for Bisley and Eastcombe have been added and text updated for policy HT1</t>
  </si>
  <si>
    <t xml:space="preserve">1.Noted *2 From a ' planning ' point of view this is outside of the remit of the NP as a planning document.  However, GCC as the highways authority have started the long consultation process regarding this. 2B This was not consulted on in the 2019 / 20 consultations but is an interesting, if challenging, point for future NP revisions </t>
  </si>
  <si>
    <t>Co-ordination with adjoining Parishes already takes place but in a limited way and is an issue the Parish Council wish to expand in the future. We considered shared planning policies, however, this is impractical at this stage, not least because most of our neighbouring parishes do not yet have NP's</t>
  </si>
  <si>
    <t>The NP supports well designed contextual architecture and the policy and supporting text has been updated</t>
  </si>
  <si>
    <t>Noted. Some text amendments to the vision statement have been made</t>
  </si>
  <si>
    <t>Our NP has to align with National and District policy regarding renewable energy. Chapter 11 supporting and policy text has been amended.  Noted other points where the NP is supportive.</t>
  </si>
  <si>
    <t>Our NP has to align with National and District policy regarding renewable energy.  Chapter 11 supporting and policy text has been amended</t>
  </si>
  <si>
    <t>Many amendments to the document have been made and hopefully most of the formatting is now standardised</t>
  </si>
  <si>
    <t>Thank you for your comment.  The text for Bisley has been updated</t>
  </si>
  <si>
    <t>No specific sites in the Parish have been identified or allocated for development in the NP.</t>
  </si>
  <si>
    <t>Chapter 11 supporting and policy text has been amended; related text in objectives and vision statement have also been amended</t>
  </si>
  <si>
    <t>The land at Chestergate has now been included as a LGS.  The NP is very supportive shops and local services for the villages but ultimately this is out of the control of the Parish Council and cannot be mandatory in the NP</t>
  </si>
  <si>
    <t>Noted. The NP 'process' is very detailed and has to be based on the evidence collected during the initial formal consultations and surveys. Coved interrupted our process for 2 years before we were able to pick it up again. New matters will be noted for preparation of the first revision to the NP.</t>
  </si>
  <si>
    <t>Presumably you mean Stroud District Council as Local Planning authority.  Once our NP is ' made ' SDC or the successor LPA are obligated to take the NP policies into account when determining an application.</t>
  </si>
  <si>
    <t>It is the policies in the NP that the LPA will look to when determining any application. The point regarding tracking success is valid but would almost certainly have to be done subjectively as best as possible.  It would be beyond the resources of the Parish Council to objectively 'track ' how successfully each policy had been in shaping positive outcomes. The NP will be monitored - see Chapter 13.</t>
  </si>
  <si>
    <t>Others respondents consider Chapter 7 strong so we will take a balanced view on its appropriateness and whether any amendments are required * National policy and SDC LDP supports development outside of the settlement boundary in exceptional circumstances subject to qualifying criteria. Our NP has to align with these and adds more local detail to the qualification criteria</t>
  </si>
  <si>
    <t>Noted. The Parish Council has no enforcement powers so this chapter is largely one of education and encouragement to protect our dark skies. Producing Policies regarding change to Highways is unfortunately beyond the scope of the NP. Noted re broadband but NP Policies regarding this would unfortunately be ineffective and undeliverable.</t>
  </si>
  <si>
    <t>Noted. All Responses from the Reg 14 consultation will be read and reviewed. Once done resulting text amendments will be proposed for inclusion in the final draft NP</t>
  </si>
  <si>
    <t>Text for the Oakridge show has been included in the LGS detail.  Reduction of speed limits is unfortunately not within the remit of the NP.  A community minibus is a great idea but is not a planning issue and would consume more than the whole of the annual Parish council budget to run so this would have to be set up and run as a voluntary / charity organisation. The NP is supportive of cycle routes and the principle of renewable energy generation appropriately sited and small scale.</t>
  </si>
  <si>
    <t>Some of the vision text has been amended. The overall vison is arrived at from an interpretation of residents aspirations derived from the community consultations in 2019 / 2020</t>
  </si>
  <si>
    <t>It would be inappropriate to comment on individual sites but our NP combined with SDC planning policies should provide clear guidance.</t>
  </si>
  <si>
    <t>Noted. Because we have 3 main villages and 6 hamlets  (each with their own particular characteristics) within our Parish, it is inevitable that our document is longer than most where there is only one village.</t>
  </si>
  <si>
    <t>Noted. The NP is primarily a planning document. The protection of accessibility to our landscape, visually and physically (footpaths) to encourage walking and cycling, as well as the designation of views and LGSs, are all positive planning policies within the  NP that promote health and well-being. Increased use of the KGV pavilion and playing field is beneficial but not considered an NP issue.</t>
  </si>
  <si>
    <t>Noted.  The allotments have a new composting area for allotment holders which may be extended in the future</t>
  </si>
  <si>
    <t>Many in the Parish would agree but this is unfortunately beyond the scope of the NP. The NP is supportive of a community land trust for the Parish.  The footpath in Bisley linking to the Wysis way has been added as a project</t>
  </si>
  <si>
    <t>Issues raised but not consulted on (and therefore without evidence) will be noted for the first revision of the NP.
a) Internet provision is not considered to be within the scope of this NP.
b) ditto mobile phone masts 
c) ditto lack of mains drainage system in some locations ie Oakridge 
d)ditto energy supply</t>
  </si>
  <si>
    <t>A. Our NP is supportive of employment and local business growth. Specific business types eg hotels were not consulted on in 2019 / 2020 and were therefore not included in the NP.
B. We are sure there would be support for improved infrastructure, particularly internet provision, but this was not considered to be within the scope of the NP, which is essentially a Planning Policy Document.</t>
  </si>
  <si>
    <t>Our NP has to align with National and District planning policy. Our NP policies puts more local detail to these which are aimed at supporting appropriate development within the Parish that meets national district and local NP policy requirements.  Our NP can not override national and district planning policy.</t>
  </si>
  <si>
    <t>Noted. Because we have 3 main villages and 6 hamlets  (each with their own particular characteristics) within our Parish it is inevitable that our document is longer than most where there is only one village.</t>
  </si>
  <si>
    <t>Lack of foul water drainage was not considered to be an NP issue directly (although should be considered when assessing the sustainability of any development proposal).  This is also true of the mobile signal.  The facilities in Eastcombe have been updated and the spelling of Iles Green updated.</t>
  </si>
  <si>
    <t>Our NP has to align with National and District policy regarding renewable energy. Chapter 11 supporting and policy text has been amended</t>
  </si>
  <si>
    <t>In summary, I am supportive of the plan, subject to the above comments.  Also, I have now seen that barn piece is shown as a unique view: given that, should it not be protected?
** Typed from hard copy submission</t>
  </si>
  <si>
    <t>Unfortunately this not an NP issue but the Parish Council is supportive of the County Council move to reduce speed levels</t>
  </si>
  <si>
    <t>Thank you for your comment; unfortunately the Steering Group were unable to understand your requirement</t>
  </si>
  <si>
    <t>The Neighbourhood Plan covers elements of planning policy and therefore whilst the Parish Council could assist with such a scheme, it would have no basis in planning policy and therefore is outside the scope of this document</t>
  </si>
  <si>
    <t>It is the policies in the NP that the LPA will look to when determining any application. The point regarding tracking success is valid but would almost certainly have to be done subjectively as best as possible. It would be beyond the resources of the Parish Council to objectively 'track ' how successful each policy had been in shaping positive outcomes. The NP will be monitored see Chapter 13.</t>
  </si>
  <si>
    <t>Two additional LGSs have been added for Eastcombe, for St Augustine's and at the junction of Fidges Lane and The Street.  Other spaces were considered by did not meet the designation criteria</t>
  </si>
  <si>
    <t>This is a project for inclusion in the first revision of the NP. This will commence after our NP is 'made' and when the Steering Group have time to initiate this. The second point is outside the scope of the NP and is a GCC highways issue</t>
  </si>
  <si>
    <t>Thank you for your comment; these points are outside the scope of the NP but can be mentioned to your ward councillors to take up with GCC Highways if required.</t>
  </si>
  <si>
    <t>Government schemes change frequently and so any such so references within the NP will be out of date very quickly.  The Parish Council website and noticeboards often highlight such schemes and Parish councillors and the clerk can always be contacted to seek more information.</t>
  </si>
  <si>
    <t>Views in both Bisley and Eastcombe have been updated in the latest version of the NP.  Further consultation was taken regarding LGSs and these can be seen in Appendix 2</t>
  </si>
  <si>
    <t>There are a number of points raised here outside of the scope of the NP.  The length of the NP is acknowledged but with 3 villages and 6 hamlets this is felt unavoidable if everything is to be covered adequately</t>
  </si>
  <si>
    <t>All developments are subject to CEMP’s (Construction Environment Management Plans) and should commit to deliverying 10% Biodiversity Net Gain.</t>
  </si>
  <si>
    <t>Thank you for your well made comments and reference to both skylarks and the swifts.  The BisCAN project detail has been updated.  The GCER is referenced in paragraph 3 of 7.4. and in the footnote earlier in the chapter; it is also on the NP website. The point you make about GCER will be flagged at the next LNAP meeting.</t>
  </si>
  <si>
    <t>Thank you for your comment; the pie charts have been amended.  However, the lighting comment is outside the scope of this document but is covered by the Council's Dark Skies policy</t>
  </si>
  <si>
    <t>Noted. While this is not within the scope of the Plan, the larger policy field is changing. Policy text has been amended to be more supportive of retrofitting</t>
  </si>
  <si>
    <t>Thank you for your comment; policy text has been amended to be more supportive of retrofitting</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</si>
</sst>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Calibri"/>
      <family val="2"/>
      <scheme val="minor"/>
    </font>
    <font>
      <b/>
      <sz val="11"/>
      <color theme="1"/>
      <name val="Calibri"/>
      <family val="2"/>
      <scheme val="minor"/>
    </font>
    <font>
      <sz val="11"/>
      <color theme="0" tint="-0.499984740745262"/>
      <name val="Calibri"/>
      <family val="2"/>
      <scheme val="minor"/>
    </font>
    <font>
      <sz val="11"/>
      <name val="Calibri"/>
      <family val="2"/>
      <scheme val="minor"/>
    </font>
    <font>
      <u/>
      <sz val="10"/>
      <color indexed="8"/>
      <name val="Helvetica Neue"/>
    </font>
  </fonts>
  <fills count="4">
    <fill>
      <patternFill patternType="none"/>
    </fill>
    <fill>
      <patternFill patternType="gray125"/>
    </fill>
    <fill>
      <patternFill patternType="solid">
        <fgColor theme="4" tint="0.79998168889431442"/>
        <bgColor theme="4" tint="0.79998168889431442"/>
      </patternFill>
    </fill>
    <fill>
      <patternFill patternType="solid">
        <fgColor theme="0"/>
        <bgColor indexed="64"/>
      </patternFill>
    </fill>
  </fills>
  <borders count="18">
    <border>
      <left/>
      <right/>
      <top/>
      <bottom/>
      <diagonal/>
    </border>
    <border>
      <left/>
      <right style="thin">
        <color auto="1"/>
      </right>
      <top/>
      <bottom/>
      <diagonal/>
    </border>
    <border>
      <left/>
      <right style="thin">
        <color auto="1"/>
      </right>
      <top style="thin">
        <color auto="1"/>
      </top>
      <bottom style="double">
        <color auto="1"/>
      </bottom>
      <diagonal/>
    </border>
    <border>
      <left/>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4" tint="0.39994506668294322"/>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diagonal/>
    </border>
    <border>
      <left/>
      <right style="thin">
        <color theme="4" tint="0.39994506668294322"/>
      </right>
      <top/>
      <bottom/>
      <diagonal/>
    </border>
    <border>
      <left style="thin">
        <color theme="4" tint="0.39994506668294322"/>
      </left>
      <right/>
      <top/>
      <bottom style="thin">
        <color theme="4" tint="0.39994506668294322"/>
      </bottom>
      <diagonal/>
    </border>
    <border>
      <left/>
      <right style="thin">
        <color theme="4" tint="0.39994506668294322"/>
      </right>
      <top/>
      <bottom style="thin">
        <color theme="4" tint="0.39994506668294322"/>
      </bottom>
      <diagonal/>
    </border>
    <border>
      <left/>
      <right/>
      <top style="thin">
        <color theme="4" tint="0.39997558519241921"/>
      </top>
      <bottom style="thin">
        <color theme="4" tint="0.39997558519241921"/>
      </bottom>
      <diagonal/>
    </border>
    <border>
      <left style="thin">
        <color indexed="14"/>
      </left>
      <right style="thin">
        <color indexed="13"/>
      </right>
      <top style="thin">
        <color indexed="13"/>
      </top>
      <bottom style="thin">
        <color indexed="13"/>
      </bottom>
      <diagonal/>
    </border>
  </borders>
  <cellStyleXfs count="1">
    <xf numFmtId="0" fontId="0" fillId="0" borderId="0"/>
  </cellStyleXfs>
  <cellXfs count="34">
    <xf numFmtId="0" fontId="0" fillId="0" borderId="0" xfId="0"/>
    <xf numFmtId="0" fontId="0" fillId="0" borderId="0" xfId="0" applyAlignment="1">
      <alignment vertical="top"/>
    </xf>
    <xf numFmtId="0" fontId="0" fillId="0" borderId="0" xfId="0" quotePrefix="1" applyAlignment="1">
      <alignment vertical="top"/>
    </xf>
    <xf numFmtId="0" fontId="0" fillId="0" borderId="0" xfId="0" pivotButton="1"/>
    <xf numFmtId="0" fontId="0" fillId="0" borderId="0" xfId="0" applyAlignment="1">
      <alignment horizontal="left"/>
    </xf>
    <xf numFmtId="0" fontId="0" fillId="0" borderId="1" xfId="0" applyBorder="1"/>
    <xf numFmtId="0" fontId="0" fillId="0" borderId="3" xfId="0" applyBorder="1"/>
    <xf numFmtId="0" fontId="0" fillId="0" borderId="2" xfId="0" applyBorder="1"/>
    <xf numFmtId="0" fontId="0" fillId="0" borderId="4" xfId="0" applyBorder="1"/>
    <xf numFmtId="0" fontId="0" fillId="0" borderId="5" xfId="0" applyBorder="1"/>
    <xf numFmtId="0" fontId="0" fillId="0" borderId="6" xfId="0" applyBorder="1"/>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left"/>
    </xf>
    <xf numFmtId="0" fontId="1" fillId="2" borderId="11" xfId="0" applyFont="1" applyFill="1" applyBorder="1"/>
    <xf numFmtId="0" fontId="0" fillId="0" borderId="12" xfId="0" applyBorder="1" applyAlignment="1">
      <alignment horizontal="left"/>
    </xf>
    <xf numFmtId="0" fontId="0" fillId="0" borderId="13" xfId="0" applyBorder="1"/>
    <xf numFmtId="0" fontId="0" fillId="0" borderId="14" xfId="0" applyBorder="1" applyAlignment="1">
      <alignment horizontal="left"/>
    </xf>
    <xf numFmtId="0" fontId="0" fillId="0" borderId="15" xfId="0" applyBorder="1"/>
    <xf numFmtId="0" fontId="1" fillId="0" borderId="0" xfId="0" applyFont="1"/>
    <xf numFmtId="0" fontId="2" fillId="0" borderId="5" xfId="0" applyFont="1" applyBorder="1"/>
    <xf numFmtId="0" fontId="2" fillId="0" borderId="0" xfId="0" applyFont="1"/>
    <xf numFmtId="0" fontId="2" fillId="0" borderId="1" xfId="0" applyFont="1" applyBorder="1"/>
    <xf numFmtId="0" fontId="0" fillId="0" borderId="16" xfId="0" applyBorder="1" applyAlignment="1">
      <alignment vertical="top" wrapText="1"/>
    </xf>
    <xf numFmtId="0" fontId="0" fillId="2" borderId="16" xfId="0" applyFill="1" applyBorder="1" applyAlignment="1">
      <alignment vertical="top" wrapText="1"/>
    </xf>
    <xf numFmtId="0" fontId="1" fillId="0" borderId="0" xfId="0" applyFont="1" applyAlignment="1">
      <alignment vertical="top" wrapText="1"/>
    </xf>
    <xf numFmtId="0" fontId="1" fillId="2" borderId="0" xfId="0" applyFont="1" applyFill="1" applyAlignment="1">
      <alignment vertical="top" wrapText="1"/>
    </xf>
    <xf numFmtId="0" fontId="1" fillId="0" borderId="0" xfId="0" applyFont="1" applyAlignment="1">
      <alignment horizontal="center" vertical="top" wrapText="1"/>
    </xf>
    <xf numFmtId="0" fontId="0" fillId="0" borderId="0" xfId="0" applyAlignment="1">
      <alignment vertical="top" wrapText="1"/>
    </xf>
    <xf numFmtId="20" fontId="1" fillId="0" borderId="0" xfId="0" applyNumberFormat="1" applyFont="1" applyAlignment="1">
      <alignment vertical="top" wrapText="1"/>
    </xf>
    <xf numFmtId="49" fontId="0" fillId="0" borderId="17" xfId="0" applyNumberFormat="1" applyBorder="1" applyAlignment="1">
      <alignment vertical="top" wrapText="1"/>
    </xf>
    <xf numFmtId="0" fontId="0" fillId="3" borderId="0" xfId="0" applyFill="1" applyAlignment="1">
      <alignment vertical="top" wrapText="1"/>
    </xf>
    <xf numFmtId="0" fontId="3" fillId="3" borderId="0" xfId="0" applyFont="1" applyFill="1" applyAlignment="1">
      <alignment vertical="top" wrapText="1"/>
    </xf>
  </cellXfs>
  <cellStyles count="1">
    <cellStyle name="Normal" xfId="0" builtinId="0"/>
  </cellStyles>
  <dxfs count="39">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min" refreshedDate="45992.437644791666" createdVersion="4" refreshedVersion="4" minRefreshableVersion="3" recordCount="139">
  <cacheSource type="worksheet">
    <worksheetSource name="Table13[[ID]:[Ward]]"/>
  </cacheSource>
  <cacheFields count="3">
    <cacheField name="ID" numFmtId="0">
      <sharedItems containsSemiMixedTypes="0" containsString="0" containsNumber="1" containsInteger="1" minValue="9" maxValue="149"/>
    </cacheField>
    <cacheField name="2. Postcode" numFmtId="0">
      <sharedItems/>
    </cacheField>
    <cacheField name="Ward" numFmtId="0">
      <sharedItems containsBlank="1" count="5">
        <s v="None"/>
        <s v="Oakridge"/>
        <s v="Bisley"/>
        <s v="Eastcombe"/>
        <m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9">
  <r>
    <n v="9"/>
    <s v="GL5 1AF"/>
    <x v="0"/>
  </r>
  <r>
    <n v="10"/>
    <s v="GL6 7NZ"/>
    <x v="1"/>
  </r>
  <r>
    <n v="12"/>
    <s v="GL6 7PF"/>
    <x v="1"/>
  </r>
  <r>
    <n v="13"/>
    <s v="GL6 7PB"/>
    <x v="1"/>
  </r>
  <r>
    <n v="15"/>
    <s v="GL6 7DA "/>
    <x v="2"/>
  </r>
  <r>
    <n v="16"/>
    <s v="GL6 7PF"/>
    <x v="1"/>
  </r>
  <r>
    <n v="17"/>
    <s v="GL6 7NZ"/>
    <x v="1"/>
  </r>
  <r>
    <n v="18"/>
    <s v="GL6 7NL"/>
    <x v="1"/>
  </r>
  <r>
    <n v="19"/>
    <s v="GL6 7NR"/>
    <x v="1"/>
  </r>
  <r>
    <n v="20"/>
    <s v="GL6 7NZ"/>
    <x v="1"/>
  </r>
  <r>
    <n v="21"/>
    <s v="GL6 7NY"/>
    <x v="1"/>
  </r>
  <r>
    <n v="22"/>
    <s v="GL6 7NY"/>
    <x v="1"/>
  </r>
  <r>
    <n v="23"/>
    <s v="GL6 7NT"/>
    <x v="1"/>
  </r>
  <r>
    <n v="24"/>
    <s v="GL6 7NR"/>
    <x v="1"/>
  </r>
  <r>
    <n v="25"/>
    <s v="GL6 7PB"/>
    <x v="1"/>
  </r>
  <r>
    <n v="26"/>
    <s v="GL6 7NY"/>
    <x v="1"/>
  </r>
  <r>
    <n v="27"/>
    <s v="GL6 7NY"/>
    <x v="1"/>
  </r>
  <r>
    <n v="28"/>
    <s v="GL6 7BB"/>
    <x v="2"/>
  </r>
  <r>
    <n v="29"/>
    <s v="GL6 7BN"/>
    <x v="2"/>
  </r>
  <r>
    <n v="30"/>
    <s v="GL6 7NW"/>
    <x v="1"/>
  </r>
  <r>
    <n v="31"/>
    <s v="GL6 7NW"/>
    <x v="1"/>
  </r>
  <r>
    <n v="32"/>
    <s v="GL6 7NR"/>
    <x v="1"/>
  </r>
  <r>
    <n v="33"/>
    <s v="GL6 7EA"/>
    <x v="3"/>
  </r>
  <r>
    <n v="34"/>
    <s v="GL6 7PQ"/>
    <x v="1"/>
  </r>
  <r>
    <n v="35"/>
    <s v="GL6 7PF"/>
    <x v="1"/>
  </r>
  <r>
    <n v="36"/>
    <s v="GL6 7PF"/>
    <x v="1"/>
  </r>
  <r>
    <n v="37"/>
    <s v="GL6 7BJ"/>
    <x v="2"/>
  </r>
  <r>
    <n v="38"/>
    <s v="GL6 7NZ"/>
    <x v="1"/>
  </r>
  <r>
    <n v="39"/>
    <s v="GL6 7AD"/>
    <x v="2"/>
  </r>
  <r>
    <n v="40"/>
    <s v="GL6 7NF"/>
    <x v="2"/>
  </r>
  <r>
    <n v="41"/>
    <s v="GL6 7AG"/>
    <x v="2"/>
  </r>
  <r>
    <n v="42"/>
    <s v="GL6 7AD"/>
    <x v="2"/>
  </r>
  <r>
    <n v="43"/>
    <s v="GL6 7EA"/>
    <x v="3"/>
  </r>
  <r>
    <n v="44"/>
    <s v="GL6 7NG"/>
    <x v="2"/>
  </r>
  <r>
    <n v="45"/>
    <s v="GL6 7BU"/>
    <x v="2"/>
  </r>
  <r>
    <n v="46"/>
    <s v="GL6 7AG"/>
    <x v="2"/>
  </r>
  <r>
    <n v="47"/>
    <s v="GL6 7EE"/>
    <x v="3"/>
  </r>
  <r>
    <n v="48"/>
    <s v="GL6 7PL"/>
    <x v="1"/>
  </r>
  <r>
    <n v="49"/>
    <s v="GL6 7DA"/>
    <x v="2"/>
  </r>
  <r>
    <n v="50"/>
    <s v="GL6 7BH"/>
    <x v="2"/>
  </r>
  <r>
    <n v="51"/>
    <s v="GL6 7AT"/>
    <x v="2"/>
  </r>
  <r>
    <n v="52"/>
    <s v="GL6 7AT"/>
    <x v="2"/>
  </r>
  <r>
    <n v="53"/>
    <s v="GL6 7NY"/>
    <x v="1"/>
  </r>
  <r>
    <n v="54"/>
    <s v="GL6 7NY"/>
    <x v="1"/>
  </r>
  <r>
    <n v="55"/>
    <s v="GL6 7AG"/>
    <x v="2"/>
  </r>
  <r>
    <n v="56"/>
    <s v="GL6 7DW"/>
    <x v="3"/>
  </r>
  <r>
    <n v="57"/>
    <s v="GL6 7BH"/>
    <x v="2"/>
  </r>
  <r>
    <n v="58"/>
    <s v="GL6 7NR "/>
    <x v="1"/>
  </r>
  <r>
    <n v="59"/>
    <s v="GL6 7AJ"/>
    <x v="2"/>
  </r>
  <r>
    <n v="60"/>
    <s v="GL6 7BH"/>
    <x v="2"/>
  </r>
  <r>
    <n v="61"/>
    <s v="GL6 7NU"/>
    <x v="1"/>
  </r>
  <r>
    <n v="62"/>
    <s v="GL6 7NU"/>
    <x v="1"/>
  </r>
  <r>
    <n v="63"/>
    <s v="GL6 7AF"/>
    <x v="2"/>
  </r>
  <r>
    <n v="64"/>
    <s v="GL6 7AF"/>
    <x v="2"/>
  </r>
  <r>
    <n v="65"/>
    <s v="GL6 7NY"/>
    <x v="1"/>
  </r>
  <r>
    <n v="66"/>
    <s v="GL6 7PD"/>
    <x v="1"/>
  </r>
  <r>
    <n v="67"/>
    <s v="GL6 7PN"/>
    <x v="1"/>
  </r>
  <r>
    <n v="68"/>
    <s v="GL6 7GH"/>
    <x v="0"/>
  </r>
  <r>
    <n v="69"/>
    <s v="GL6 7BH"/>
    <x v="2"/>
  </r>
  <r>
    <n v="70"/>
    <s v="Gl6 7ag"/>
    <x v="2"/>
  </r>
  <r>
    <n v="71"/>
    <s v="GL6 7NY"/>
    <x v="1"/>
  </r>
  <r>
    <n v="72"/>
    <s v="GL6 7AJ"/>
    <x v="2"/>
  </r>
  <r>
    <n v="73"/>
    <s v="GL6 7AJ"/>
    <x v="2"/>
  </r>
  <r>
    <n v="74"/>
    <s v="GL6 7BP"/>
    <x v="2"/>
  </r>
  <r>
    <n v="75"/>
    <s v="GL6 7DA"/>
    <x v="2"/>
  </r>
  <r>
    <n v="76"/>
    <s v="GL6 7DW"/>
    <x v="3"/>
  </r>
  <r>
    <n v="77"/>
    <s v="GL6 7AD"/>
    <x v="2"/>
  </r>
  <r>
    <n v="78"/>
    <s v="GL6 7HG"/>
    <x v="2"/>
  </r>
  <r>
    <n v="79"/>
    <s v="GL6 7PL"/>
    <x v="1"/>
  </r>
  <r>
    <n v="80"/>
    <s v="GL6 7DW"/>
    <x v="3"/>
  </r>
  <r>
    <n v="81"/>
    <s v="Gl6 7bn"/>
    <x v="2"/>
  </r>
  <r>
    <n v="82"/>
    <s v="GL6 7BH"/>
    <x v="2"/>
  </r>
  <r>
    <n v="83"/>
    <s v="GL6 7BH"/>
    <x v="2"/>
  </r>
  <r>
    <n v="84"/>
    <s v="GL6 7du"/>
    <x v="3"/>
  </r>
  <r>
    <n v="85"/>
    <s v="GL6 7AG"/>
    <x v="2"/>
  </r>
  <r>
    <n v="86"/>
    <s v="Gl6 7du"/>
    <x v="3"/>
  </r>
  <r>
    <n v="87"/>
    <s v="GL6 7NL"/>
    <x v="1"/>
  </r>
  <r>
    <n v="88"/>
    <s v="GL6 7DY"/>
    <x v="3"/>
  </r>
  <r>
    <n v="89"/>
    <s v="GL6 7AF"/>
    <x v="2"/>
  </r>
  <r>
    <n v="90"/>
    <s v="GL6 7NY"/>
    <x v="1"/>
  </r>
  <r>
    <n v="91"/>
    <s v="GL6 7EB"/>
    <x v="3"/>
  </r>
  <r>
    <n v="92"/>
    <s v="GL6 7DW"/>
    <x v="3"/>
  </r>
  <r>
    <n v="93"/>
    <s v="GL6 7DW"/>
    <x v="3"/>
  </r>
  <r>
    <n v="94"/>
    <s v="Gl6 7bh"/>
    <x v="2"/>
  </r>
  <r>
    <n v="95"/>
    <s v="GL6 7NY"/>
    <x v="1"/>
  </r>
  <r>
    <n v="96"/>
    <s v="GL6 7AG"/>
    <x v="2"/>
  </r>
  <r>
    <n v="97"/>
    <s v="GL6 7HG"/>
    <x v="2"/>
  </r>
  <r>
    <n v="98"/>
    <s v="GL6 7DR"/>
    <x v="3"/>
  </r>
  <r>
    <n v="99"/>
    <s v="Gl6 7nr"/>
    <x v="1"/>
  </r>
  <r>
    <n v="100"/>
    <s v="GL6 7AE"/>
    <x v="2"/>
  </r>
  <r>
    <n v="101"/>
    <s v="GL6 7NR"/>
    <x v="1"/>
  </r>
  <r>
    <n v="102"/>
    <s v="GL6 7NR"/>
    <x v="1"/>
  </r>
  <r>
    <n v="103"/>
    <s v="GL6 7PD"/>
    <x v="1"/>
  </r>
  <r>
    <n v="104"/>
    <s v="GL6 7DW"/>
    <x v="3"/>
  </r>
  <r>
    <n v="105"/>
    <s v="GL6 7NZ"/>
    <x v="1"/>
  </r>
  <r>
    <n v="106"/>
    <s v="GL6 7DU"/>
    <x v="3"/>
  </r>
  <r>
    <n v="107"/>
    <s v="GL6 7DW"/>
    <x v="3"/>
  </r>
  <r>
    <n v="108"/>
    <s v="GL6 7DW"/>
    <x v="3"/>
  </r>
  <r>
    <n v="109"/>
    <s v="GL6 7NT"/>
    <x v="1"/>
  </r>
  <r>
    <n v="110"/>
    <s v="GL6 7NR"/>
    <x v="1"/>
  </r>
  <r>
    <n v="111"/>
    <s v="GL6 7NG"/>
    <x v="2"/>
  </r>
  <r>
    <n v="112"/>
    <s v="Gl6 7bg"/>
    <x v="2"/>
  </r>
  <r>
    <n v="113"/>
    <s v="Gl6 7nz"/>
    <x v="1"/>
  </r>
  <r>
    <n v="114"/>
    <s v="GL6 7NR "/>
    <x v="1"/>
  </r>
  <r>
    <n v="115"/>
    <s v="GL6 7BH "/>
    <x v="2"/>
  </r>
  <r>
    <n v="116"/>
    <s v="GL6 7DA"/>
    <x v="2"/>
  </r>
  <r>
    <n v="117"/>
    <s v="GL6 7BA"/>
    <x v="2"/>
  </r>
  <r>
    <n v="118"/>
    <s v="GL6 7PF"/>
    <x v="1"/>
  </r>
  <r>
    <n v="119"/>
    <s v="GL6 7NZ"/>
    <x v="1"/>
  </r>
  <r>
    <n v="120"/>
    <s v="GL6 7BB"/>
    <x v="2"/>
  </r>
  <r>
    <n v="121"/>
    <s v="GL6 7NR"/>
    <x v="1"/>
  </r>
  <r>
    <n v="122"/>
    <s v="GL6 7BN"/>
    <x v="2"/>
  </r>
  <r>
    <n v="123"/>
    <s v="GL6 7NY"/>
    <x v="1"/>
  </r>
  <r>
    <n v="124"/>
    <s v="GL6 7BP"/>
    <x v="2"/>
  </r>
  <r>
    <n v="125"/>
    <s v="GL6 7BP"/>
    <x v="2"/>
  </r>
  <r>
    <n v="126"/>
    <s v="GL6 7PB"/>
    <x v="1"/>
  </r>
  <r>
    <n v="127"/>
    <s v="GL6 7DS"/>
    <x v="3"/>
  </r>
  <r>
    <n v="128"/>
    <s v="Gl6 7PL"/>
    <x v="1"/>
  </r>
  <r>
    <n v="129"/>
    <s v="GL6 7PJ"/>
    <x v="1"/>
  </r>
  <r>
    <n v="130"/>
    <s v="GL6 7AJ"/>
    <x v="2"/>
  </r>
  <r>
    <n v="131"/>
    <s v="GL6 7EE"/>
    <x v="3"/>
  </r>
  <r>
    <n v="132"/>
    <s v="GL6 7ED"/>
    <x v="3"/>
  </r>
  <r>
    <n v="133"/>
    <s v="GL6 7NY"/>
    <x v="1"/>
  </r>
  <r>
    <n v="134"/>
    <s v="Gl6 7pl "/>
    <x v="1"/>
  </r>
  <r>
    <n v="135"/>
    <s v="GL6 7NH"/>
    <x v="2"/>
  </r>
  <r>
    <n v="136"/>
    <s v="GL6 7BJ"/>
    <x v="2"/>
  </r>
  <r>
    <n v="137"/>
    <s v="GL6 7BH"/>
    <x v="2"/>
  </r>
  <r>
    <n v="138"/>
    <s v="GL6 7BT"/>
    <x v="2"/>
  </r>
  <r>
    <n v="139"/>
    <s v="GL6 7AJ"/>
    <x v="2"/>
  </r>
  <r>
    <n v="140"/>
    <s v="GL6 7BG"/>
    <x v="2"/>
  </r>
  <r>
    <n v="141"/>
    <s v="GL6 7BQ "/>
    <x v="2"/>
  </r>
  <r>
    <n v="142"/>
    <s v="GL6 7NH"/>
    <x v="2"/>
  </r>
  <r>
    <n v="143"/>
    <s v="gl6 7ag"/>
    <x v="2"/>
  </r>
  <r>
    <n v="144"/>
    <s v="GL6 7NF"/>
    <x v="2"/>
  </r>
  <r>
    <n v="145"/>
    <s v="GL6 7BN"/>
    <x v="2"/>
  </r>
  <r>
    <n v="146"/>
    <s v="GL6 7NF "/>
    <x v="2"/>
  </r>
  <r>
    <n v="147"/>
    <s v="GL6 7AB"/>
    <x v="2"/>
  </r>
  <r>
    <n v="148"/>
    <s v="GL6 7BE"/>
    <x v="2"/>
  </r>
  <r>
    <n v="149"/>
    <s v="GL6 7AB"/>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B2:C7" firstHeaderRow="1" firstDataRow="1" firstDataCol="1"/>
  <pivotFields count="3">
    <pivotField showAll="0"/>
    <pivotField showAll="0"/>
    <pivotField axis="axisRow" dataField="1" showAll="0">
      <items count="6">
        <item x="2"/>
        <item x="3"/>
        <item x="0"/>
        <item x="1"/>
        <item m="1" x="4"/>
        <item t="default"/>
      </items>
    </pivotField>
  </pivotFields>
  <rowFields count="1">
    <field x="2"/>
  </rowFields>
  <rowItems count="5">
    <i>
      <x/>
    </i>
    <i>
      <x v="1"/>
    </i>
    <i>
      <x v="2"/>
    </i>
    <i>
      <x v="3"/>
    </i>
    <i t="grand">
      <x/>
    </i>
  </rowItems>
  <colItems count="1">
    <i/>
  </colItems>
  <dataFields count="1">
    <dataField name="Count of Ward"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2" name="Table13" displayName="Table13" ref="A1:AK140" totalsRowShown="0" headerRowDxfId="38" dataDxfId="37">
  <autoFilter ref="A1:AK140"/>
  <tableColumns count="37">
    <tableColumn id="1" name="ID" dataDxfId="36"/>
    <tableColumn id="8" name="2. Postcode" dataDxfId="35"/>
    <tableColumn id="2" name="Ward" dataDxfId="34"/>
    <tableColumn id="10" name="4. I consent for my contact details to be used in connection with the Neighbourhood Plan" dataDxfId="33"/>
    <tableColumn id="11" name="Withdrawing consent You can change your preferences or can withdraw your consent for use of your contact details at any time by contacting the Clerk by email on admin@bisley-with-lypiatt.gov.uk _x000a__x000a_..." dataDxfId="32"/>
    <tableColumn id="12" name="5. Please tick all that apply:" dataDxfId="31"/>
    <tableColumn id="13" name="6. Do you have any general comments to make on the Neighbourhood Plan?" dataDxfId="30"/>
    <tableColumn id="14" name="7. Do you support Policy BWL L1 Landscape Character (page 16)" dataDxfId="29"/>
    <tableColumn id="15" name="7a. Do you have any comments to make about this policy as currently drafted?" dataDxfId="28"/>
    <tableColumn id="16" name="8. Do you support Policy BWL L2 Important Local Views (page 18)" dataDxfId="27"/>
    <tableColumn id="17" name="8a. Do you have any comments to make about this policy as currently drafted?" dataDxfId="26"/>
    <tableColumn id="18" name="9. Do you support Policy BWL L3 Local Green Spaces (page 20)" dataDxfId="25"/>
    <tableColumn id="19" name="9a. Do you have any comments to make about this policy as currently drafted?" dataDxfId="24"/>
    <tableColumn id="20" name="10. Do you support Policy BWL W1 Wildlife (page 24)" dataDxfId="23"/>
    <tableColumn id="21" name="10a. Do you have any comments to make about this policy as currently drafted?" dataDxfId="22"/>
    <tableColumn id="22" name="11. Do you support Policy BWL W2 Biodiversity and Nature Recovery (page 27)" dataDxfId="21"/>
    <tableColumn id="23" name="11a. Do you have any comments to make about this policy as currently drafted?" dataDxfId="20"/>
    <tableColumn id="24" name="12. Do you support Policy BWL W3 Dark Skies and Lighting Schemes (page 31)" dataDxfId="19"/>
    <tableColumn id="25" name="12a. Do you have any comments to make about this policy as currently drafted?" dataDxfId="18"/>
    <tableColumn id="26" name="13. Do you support Policy BWL SD1 Design and Development (page 41)" dataDxfId="17"/>
    <tableColumn id="27" name="13a. Do you have any comments to make about this policy as currently drafted?" dataDxfId="16"/>
    <tableColumn id="28" name="14. Do you support Policy BWL SD2 Housing Need (page 43)" dataDxfId="15"/>
    <tableColumn id="29" name="14a. Do you have any comments to make about this policy as currently drafted?" dataDxfId="14"/>
    <tableColumn id="30" name="15. Do you support Policy BWL LH1 Local Significant Non-designated Heritage Assets (page 45)" dataDxfId="13"/>
    <tableColumn id="31" name="15a. Do you have any comments to make about this policy as currently drafted?" dataDxfId="12"/>
    <tableColumn id="32" name="16. Do you support Policy BWL HT1 Getting Around by Bus, Bike and on Foot (page 50)" dataDxfId="11"/>
    <tableColumn id="33" name="16a. Do you have any comments to make about this policy as currently drafted?" dataDxfId="10"/>
    <tableColumn id="34" name="17. Do you support Policy BWL CC1 Retrofitting Existing Buildings to Improve Energy Efficiency (page 54)" dataDxfId="9"/>
    <tableColumn id="35" name="17a. Do you have any comments to make about this policy as currently drafted?" dataDxfId="8"/>
    <tableColumn id="36" name="18. Do you support Policy BWL CC2 Renewable or Low Carbon Energy Generation (page 55)" dataDxfId="7"/>
    <tableColumn id="37" name="18a. Do you have any comments to make about this policy as currently drafted?" dataDxfId="6"/>
    <tableColumn id="38" name="19. Do you support Policy BWL E1 Existing and new Businesses (page 58)" dataDxfId="5"/>
    <tableColumn id="39" name="19a. Do you have any comments to make about this policy as currently drafted?" dataDxfId="4"/>
    <tableColumn id="40" name="20. Do you support Policy BWL E2 Home Working (page 59)" dataDxfId="3"/>
    <tableColumn id="41" name="20a. Do you have any comments to make about this policy as currently drafted?" dataDxfId="2"/>
    <tableColumn id="42" name="21. Are there any further overall / general comments you wish to make?  This may include comments about community projects included in the Plan." dataDxfId="1"/>
    <tableColumn id="43" name="Thank you for completing this survey.  We won’t be responding to individual comments, but they will all be considered before the draft Plan is finalised. All comments will be shared anonymously a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hyperlink" Target="http://darksky.org/"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40"/>
  <sheetViews>
    <sheetView workbookViewId="0">
      <pane ySplit="1" topLeftCell="A2" activePane="bottomLeft" state="frozen"/>
      <selection pane="bottomLeft" activeCell="D8" sqref="D8"/>
    </sheetView>
  </sheetViews>
  <sheetFormatPr defaultColWidth="8.81640625" defaultRowHeight="15.65" customHeight="1"/>
  <cols>
    <col min="1" max="2" width="20" style="1" bestFit="1" customWidth="1"/>
    <col min="3" max="3" width="20" style="1" customWidth="1"/>
    <col min="4" max="37" width="20" style="1" bestFit="1" customWidth="1"/>
    <col min="38" max="16384" width="8.81640625" style="1"/>
  </cols>
  <sheetData>
    <row r="1" spans="1:37" ht="15.65" customHeight="1">
      <c r="A1" s="1" t="s">
        <v>0</v>
      </c>
      <c r="B1" s="1" t="s">
        <v>1</v>
      </c>
      <c r="C1" s="1" t="s">
        <v>597</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c r="AK1" s="1" t="s">
        <v>35</v>
      </c>
    </row>
    <row r="2" spans="1:37" ht="15.65" customHeight="1">
      <c r="A2" s="1">
        <v>9</v>
      </c>
      <c r="B2" s="1" t="s">
        <v>36</v>
      </c>
      <c r="C2" s="1" t="s">
        <v>550</v>
      </c>
      <c r="D2" s="1" t="s">
        <v>37</v>
      </c>
      <c r="F2" s="1" t="s">
        <v>38</v>
      </c>
      <c r="G2" s="1" t="s">
        <v>39</v>
      </c>
      <c r="AF2" s="1" t="s">
        <v>40</v>
      </c>
      <c r="AG2" s="1" t="s">
        <v>41</v>
      </c>
      <c r="AJ2" s="1" t="s">
        <v>42</v>
      </c>
    </row>
    <row r="3" spans="1:37" ht="15.65" customHeight="1">
      <c r="A3" s="1">
        <v>10</v>
      </c>
      <c r="B3" s="1" t="s">
        <v>43</v>
      </c>
      <c r="C3" s="1" t="s">
        <v>599</v>
      </c>
      <c r="D3" s="1" t="s">
        <v>37</v>
      </c>
      <c r="F3" s="1" t="s">
        <v>44</v>
      </c>
      <c r="G3" s="1" t="s">
        <v>45</v>
      </c>
      <c r="H3" s="1" t="s">
        <v>40</v>
      </c>
      <c r="I3" s="1" t="s">
        <v>45</v>
      </c>
      <c r="J3" s="1" t="s">
        <v>40</v>
      </c>
      <c r="K3" s="1" t="s">
        <v>45</v>
      </c>
      <c r="L3" s="1" t="s">
        <v>40</v>
      </c>
      <c r="M3" s="1" t="s">
        <v>45</v>
      </c>
      <c r="N3" s="1" t="s">
        <v>40</v>
      </c>
      <c r="O3" s="1" t="s">
        <v>45</v>
      </c>
      <c r="P3" s="1" t="s">
        <v>40</v>
      </c>
      <c r="Q3" s="1" t="s">
        <v>45</v>
      </c>
      <c r="R3" s="1" t="s">
        <v>40</v>
      </c>
      <c r="S3" s="1" t="s">
        <v>45</v>
      </c>
      <c r="T3" s="1" t="s">
        <v>40</v>
      </c>
      <c r="U3" s="1" t="s">
        <v>45</v>
      </c>
      <c r="V3" s="1" t="s">
        <v>40</v>
      </c>
      <c r="W3" s="1" t="s">
        <v>45</v>
      </c>
      <c r="X3" s="1" t="s">
        <v>40</v>
      </c>
      <c r="Y3" s="1" t="s">
        <v>45</v>
      </c>
      <c r="Z3" s="1" t="s">
        <v>40</v>
      </c>
      <c r="AA3" s="1" t="s">
        <v>45</v>
      </c>
      <c r="AB3" s="1" t="s">
        <v>40</v>
      </c>
      <c r="AC3" s="1" t="s">
        <v>45</v>
      </c>
      <c r="AD3" s="1" t="s">
        <v>40</v>
      </c>
      <c r="AE3" s="1" t="s">
        <v>45</v>
      </c>
      <c r="AF3" s="1" t="s">
        <v>40</v>
      </c>
      <c r="AG3" s="1" t="s">
        <v>45</v>
      </c>
      <c r="AH3" s="1" t="s">
        <v>40</v>
      </c>
      <c r="AI3" s="1" t="s">
        <v>45</v>
      </c>
      <c r="AJ3" s="1" t="s">
        <v>45</v>
      </c>
    </row>
    <row r="4" spans="1:37" ht="15.65" customHeight="1">
      <c r="A4" s="1">
        <v>12</v>
      </c>
      <c r="B4" s="1" t="s">
        <v>46</v>
      </c>
      <c r="C4" s="1" t="s">
        <v>599</v>
      </c>
      <c r="D4" s="1" t="s">
        <v>37</v>
      </c>
      <c r="F4" s="1" t="s">
        <v>44</v>
      </c>
      <c r="G4" s="1" t="s">
        <v>47</v>
      </c>
      <c r="H4" s="1" t="s">
        <v>40</v>
      </c>
      <c r="J4" s="1" t="s">
        <v>40</v>
      </c>
      <c r="K4" s="1" t="s">
        <v>48</v>
      </c>
      <c r="L4" s="1" t="s">
        <v>40</v>
      </c>
      <c r="M4" s="1" t="s">
        <v>49</v>
      </c>
      <c r="N4" s="1" t="s">
        <v>40</v>
      </c>
      <c r="O4" s="1" t="s">
        <v>50</v>
      </c>
      <c r="P4" s="1" t="s">
        <v>40</v>
      </c>
      <c r="Q4" s="1" t="s">
        <v>51</v>
      </c>
      <c r="R4" s="1" t="s">
        <v>52</v>
      </c>
      <c r="S4" s="1" t="s">
        <v>53</v>
      </c>
      <c r="T4" s="1" t="s">
        <v>40</v>
      </c>
      <c r="U4" s="1" t="s">
        <v>54</v>
      </c>
      <c r="V4" s="1" t="s">
        <v>40</v>
      </c>
      <c r="W4" s="1" t="s">
        <v>55</v>
      </c>
      <c r="X4" s="1" t="s">
        <v>40</v>
      </c>
      <c r="Y4" s="1" t="s">
        <v>56</v>
      </c>
      <c r="Z4" s="1" t="s">
        <v>52</v>
      </c>
      <c r="AA4" s="1" t="s">
        <v>57</v>
      </c>
      <c r="AB4" s="1" t="s">
        <v>52</v>
      </c>
      <c r="AD4" s="1" t="s">
        <v>45</v>
      </c>
      <c r="AE4" s="1" t="s">
        <v>58</v>
      </c>
      <c r="AF4" s="1" t="s">
        <v>40</v>
      </c>
      <c r="AH4" s="1" t="s">
        <v>40</v>
      </c>
      <c r="AJ4" s="1" t="s">
        <v>59</v>
      </c>
    </row>
    <row r="5" spans="1:37" ht="15.65" customHeight="1">
      <c r="A5" s="1">
        <v>13</v>
      </c>
      <c r="B5" s="1" t="s">
        <v>103</v>
      </c>
      <c r="C5" s="1" t="s">
        <v>599</v>
      </c>
      <c r="D5" s="1" t="s">
        <v>37</v>
      </c>
      <c r="F5" s="1" t="s">
        <v>44</v>
      </c>
      <c r="G5" s="1" t="s">
        <v>60</v>
      </c>
      <c r="H5" s="1" t="s">
        <v>40</v>
      </c>
      <c r="J5" s="1" t="s">
        <v>40</v>
      </c>
      <c r="L5" s="1" t="s">
        <v>40</v>
      </c>
      <c r="N5" s="1" t="s">
        <v>40</v>
      </c>
      <c r="P5" s="1" t="s">
        <v>40</v>
      </c>
      <c r="R5" s="1" t="s">
        <v>40</v>
      </c>
      <c r="T5" s="1" t="s">
        <v>40</v>
      </c>
      <c r="V5" s="1" t="s">
        <v>40</v>
      </c>
      <c r="X5" s="1" t="s">
        <v>40</v>
      </c>
      <c r="Z5" s="1" t="s">
        <v>40</v>
      </c>
      <c r="AB5" s="1" t="s">
        <v>40</v>
      </c>
      <c r="AD5" s="1" t="s">
        <v>40</v>
      </c>
      <c r="AF5" s="1" t="s">
        <v>40</v>
      </c>
      <c r="AH5" s="1" t="s">
        <v>40</v>
      </c>
    </row>
    <row r="6" spans="1:37" ht="15.65" customHeight="1">
      <c r="A6" s="1">
        <v>15</v>
      </c>
      <c r="B6" s="1" t="s">
        <v>61</v>
      </c>
      <c r="C6" s="1" t="s">
        <v>596</v>
      </c>
      <c r="D6" s="1" t="s">
        <v>37</v>
      </c>
      <c r="F6" s="1" t="s">
        <v>62</v>
      </c>
      <c r="G6" s="1" t="s">
        <v>63</v>
      </c>
      <c r="H6" s="1" t="s">
        <v>52</v>
      </c>
      <c r="I6" s="1" t="s">
        <v>64</v>
      </c>
      <c r="J6" s="1" t="s">
        <v>52</v>
      </c>
      <c r="K6" s="1" t="s">
        <v>65</v>
      </c>
      <c r="L6" s="1" t="s">
        <v>52</v>
      </c>
      <c r="M6" s="1" t="s">
        <v>66</v>
      </c>
      <c r="N6" s="1" t="s">
        <v>40</v>
      </c>
      <c r="P6" s="1" t="s">
        <v>40</v>
      </c>
      <c r="R6" s="1" t="s">
        <v>40</v>
      </c>
      <c r="T6" s="1" t="s">
        <v>40</v>
      </c>
      <c r="V6" s="1" t="s">
        <v>40</v>
      </c>
      <c r="X6" s="1" t="s">
        <v>40</v>
      </c>
      <c r="Z6" s="1" t="s">
        <v>40</v>
      </c>
      <c r="AB6" s="1" t="s">
        <v>40</v>
      </c>
      <c r="AD6" s="1" t="s">
        <v>40</v>
      </c>
      <c r="AF6" s="1" t="s">
        <v>40</v>
      </c>
      <c r="AH6" s="1" t="s">
        <v>40</v>
      </c>
      <c r="AJ6" s="1" t="s">
        <v>67</v>
      </c>
    </row>
    <row r="7" spans="1:37" ht="15.65" customHeight="1">
      <c r="A7" s="1">
        <v>16</v>
      </c>
      <c r="B7" s="1" t="s">
        <v>46</v>
      </c>
      <c r="C7" s="1" t="s">
        <v>599</v>
      </c>
      <c r="D7" s="1" t="s">
        <v>37</v>
      </c>
      <c r="F7" s="1" t="s">
        <v>44</v>
      </c>
      <c r="G7" s="1" t="s">
        <v>68</v>
      </c>
      <c r="H7" s="1" t="s">
        <v>40</v>
      </c>
      <c r="J7" s="1" t="s">
        <v>40</v>
      </c>
      <c r="L7" s="1" t="s">
        <v>40</v>
      </c>
      <c r="N7" s="1" t="s">
        <v>52</v>
      </c>
      <c r="O7" s="1" t="s">
        <v>69</v>
      </c>
      <c r="P7" s="1" t="s">
        <v>40</v>
      </c>
      <c r="R7" s="1" t="s">
        <v>52</v>
      </c>
      <c r="S7" s="1" t="s">
        <v>70</v>
      </c>
      <c r="T7" s="1" t="s">
        <v>40</v>
      </c>
      <c r="V7" s="1" t="s">
        <v>40</v>
      </c>
      <c r="X7" s="1" t="s">
        <v>40</v>
      </c>
      <c r="Z7" s="1" t="s">
        <v>52</v>
      </c>
      <c r="AA7" s="1" t="s">
        <v>71</v>
      </c>
      <c r="AB7" s="1" t="s">
        <v>52</v>
      </c>
      <c r="AC7" s="1" t="s">
        <v>72</v>
      </c>
      <c r="AD7" s="1" t="s">
        <v>52</v>
      </c>
      <c r="AF7" s="1" t="s">
        <v>40</v>
      </c>
      <c r="AH7" s="1" t="s">
        <v>40</v>
      </c>
    </row>
    <row r="8" spans="1:37" ht="15.65" customHeight="1">
      <c r="A8" s="1">
        <v>17</v>
      </c>
      <c r="B8" s="1" t="s">
        <v>43</v>
      </c>
      <c r="C8" s="1" t="s">
        <v>599</v>
      </c>
      <c r="D8" s="1" t="s">
        <v>37</v>
      </c>
      <c r="F8" s="1" t="s">
        <v>62</v>
      </c>
      <c r="G8" s="1" t="s">
        <v>73</v>
      </c>
      <c r="H8" s="1" t="s">
        <v>40</v>
      </c>
      <c r="I8" s="1" t="s">
        <v>74</v>
      </c>
      <c r="J8" s="1" t="s">
        <v>40</v>
      </c>
      <c r="K8" s="1" t="s">
        <v>74</v>
      </c>
      <c r="L8" s="1" t="s">
        <v>40</v>
      </c>
      <c r="M8" s="1" t="s">
        <v>74</v>
      </c>
      <c r="N8" s="1" t="s">
        <v>40</v>
      </c>
      <c r="O8" s="1" t="s">
        <v>74</v>
      </c>
      <c r="P8" s="1" t="s">
        <v>40</v>
      </c>
      <c r="Q8" s="1" t="s">
        <v>74</v>
      </c>
      <c r="R8" s="1" t="s">
        <v>40</v>
      </c>
      <c r="S8" s="1" t="s">
        <v>74</v>
      </c>
      <c r="T8" s="1" t="s">
        <v>40</v>
      </c>
      <c r="V8" s="1" t="s">
        <v>40</v>
      </c>
      <c r="X8" s="1" t="s">
        <v>40</v>
      </c>
      <c r="Z8" s="1" t="s">
        <v>40</v>
      </c>
      <c r="AB8" s="1" t="s">
        <v>40</v>
      </c>
      <c r="AC8" s="1" t="s">
        <v>74</v>
      </c>
      <c r="AD8" s="1" t="s">
        <v>40</v>
      </c>
      <c r="AF8" s="1" t="s">
        <v>40</v>
      </c>
      <c r="AH8" s="1" t="s">
        <v>40</v>
      </c>
      <c r="AJ8" s="1" t="s">
        <v>75</v>
      </c>
    </row>
    <row r="9" spans="1:37" ht="15.65" customHeight="1">
      <c r="A9" s="1">
        <v>18</v>
      </c>
      <c r="B9" s="1" t="s">
        <v>76</v>
      </c>
      <c r="C9" s="1" t="s">
        <v>599</v>
      </c>
      <c r="D9" s="1" t="s">
        <v>37</v>
      </c>
      <c r="F9" s="1" t="s">
        <v>77</v>
      </c>
      <c r="G9" s="1" t="s">
        <v>78</v>
      </c>
      <c r="H9" s="1" t="s">
        <v>40</v>
      </c>
      <c r="I9" s="1" t="s">
        <v>45</v>
      </c>
      <c r="J9" s="1" t="s">
        <v>40</v>
      </c>
      <c r="K9" s="1" t="s">
        <v>45</v>
      </c>
      <c r="L9" s="1" t="s">
        <v>40</v>
      </c>
      <c r="M9" s="1" t="s">
        <v>79</v>
      </c>
      <c r="N9" s="1" t="s">
        <v>40</v>
      </c>
      <c r="O9" s="1" t="s">
        <v>45</v>
      </c>
      <c r="P9" s="1" t="s">
        <v>40</v>
      </c>
      <c r="Q9" s="1" t="s">
        <v>45</v>
      </c>
      <c r="R9" s="1" t="s">
        <v>40</v>
      </c>
      <c r="S9" s="1" t="s">
        <v>45</v>
      </c>
      <c r="T9" s="1" t="s">
        <v>40</v>
      </c>
      <c r="U9" s="1" t="s">
        <v>80</v>
      </c>
      <c r="V9" s="1" t="s">
        <v>40</v>
      </c>
      <c r="W9" s="1" t="s">
        <v>80</v>
      </c>
      <c r="X9" s="1" t="s">
        <v>52</v>
      </c>
      <c r="Y9" s="1" t="s">
        <v>81</v>
      </c>
      <c r="Z9" s="1" t="s">
        <v>40</v>
      </c>
      <c r="AA9" s="1" t="s">
        <v>45</v>
      </c>
      <c r="AB9" s="1" t="s">
        <v>40</v>
      </c>
      <c r="AD9" s="1" t="s">
        <v>40</v>
      </c>
      <c r="AF9" s="1" t="s">
        <v>40</v>
      </c>
      <c r="AH9" s="1" t="s">
        <v>52</v>
      </c>
    </row>
    <row r="10" spans="1:37" ht="15.65" customHeight="1">
      <c r="A10" s="1">
        <v>19</v>
      </c>
      <c r="B10" s="1" t="s">
        <v>82</v>
      </c>
      <c r="C10" s="1" t="s">
        <v>599</v>
      </c>
      <c r="D10" s="1" t="s">
        <v>37</v>
      </c>
      <c r="F10" s="1" t="s">
        <v>44</v>
      </c>
      <c r="H10" s="1" t="s">
        <v>40</v>
      </c>
      <c r="J10" s="1" t="s">
        <v>40</v>
      </c>
      <c r="L10" s="1" t="s">
        <v>40</v>
      </c>
      <c r="N10" s="1" t="s">
        <v>40</v>
      </c>
      <c r="P10" s="1" t="s">
        <v>40</v>
      </c>
      <c r="R10" s="1" t="s">
        <v>40</v>
      </c>
      <c r="T10" s="1" t="s">
        <v>40</v>
      </c>
      <c r="V10" s="1" t="s">
        <v>40</v>
      </c>
      <c r="X10" s="1" t="s">
        <v>40</v>
      </c>
      <c r="Z10" s="1" t="s">
        <v>40</v>
      </c>
      <c r="AB10" s="1" t="s">
        <v>40</v>
      </c>
      <c r="AD10" s="1" t="s">
        <v>40</v>
      </c>
      <c r="AF10" s="1" t="s">
        <v>40</v>
      </c>
      <c r="AH10" s="1" t="s">
        <v>40</v>
      </c>
    </row>
    <row r="11" spans="1:37" ht="15.65" customHeight="1">
      <c r="A11" s="1">
        <v>20</v>
      </c>
      <c r="B11" s="1" t="s">
        <v>43</v>
      </c>
      <c r="C11" s="1" t="s">
        <v>599</v>
      </c>
      <c r="D11" s="1" t="s">
        <v>37</v>
      </c>
      <c r="F11" s="1" t="s">
        <v>44</v>
      </c>
      <c r="G11" s="1" t="s">
        <v>83</v>
      </c>
      <c r="H11" s="1" t="s">
        <v>40</v>
      </c>
      <c r="J11" s="1" t="s">
        <v>40</v>
      </c>
      <c r="L11" s="1" t="s">
        <v>40</v>
      </c>
      <c r="N11" s="1" t="s">
        <v>40</v>
      </c>
      <c r="P11" s="1" t="s">
        <v>40</v>
      </c>
      <c r="R11" s="1" t="s">
        <v>40</v>
      </c>
      <c r="T11" s="1" t="s">
        <v>40</v>
      </c>
      <c r="V11" s="1" t="s">
        <v>40</v>
      </c>
      <c r="X11" s="1" t="s">
        <v>40</v>
      </c>
      <c r="Z11" s="1" t="s">
        <v>40</v>
      </c>
      <c r="AB11" s="1" t="s">
        <v>40</v>
      </c>
      <c r="AD11" s="1" t="s">
        <v>40</v>
      </c>
      <c r="AF11" s="1" t="s">
        <v>40</v>
      </c>
      <c r="AH11" s="1" t="s">
        <v>40</v>
      </c>
    </row>
    <row r="12" spans="1:37" ht="15.65" customHeight="1">
      <c r="A12" s="1">
        <v>21</v>
      </c>
      <c r="B12" s="1" t="s">
        <v>84</v>
      </c>
      <c r="C12" s="1" t="s">
        <v>599</v>
      </c>
      <c r="D12" s="1" t="s">
        <v>37</v>
      </c>
      <c r="F12" s="1" t="s">
        <v>44</v>
      </c>
      <c r="H12" s="1" t="s">
        <v>40</v>
      </c>
      <c r="J12" s="1" t="s">
        <v>40</v>
      </c>
      <c r="L12" s="1" t="s">
        <v>40</v>
      </c>
      <c r="N12" s="1" t="s">
        <v>40</v>
      </c>
      <c r="P12" s="1" t="s">
        <v>40</v>
      </c>
      <c r="R12" s="1" t="s">
        <v>40</v>
      </c>
      <c r="T12" s="1" t="s">
        <v>40</v>
      </c>
      <c r="V12" s="1" t="s">
        <v>40</v>
      </c>
      <c r="X12" s="1" t="s">
        <v>40</v>
      </c>
      <c r="Z12" s="1" t="s">
        <v>52</v>
      </c>
      <c r="AA12" s="1" t="s">
        <v>85</v>
      </c>
      <c r="AB12" s="1" t="s">
        <v>40</v>
      </c>
      <c r="AD12" s="1" t="s">
        <v>40</v>
      </c>
      <c r="AF12" s="1" t="s">
        <v>40</v>
      </c>
      <c r="AH12" s="1" t="s">
        <v>40</v>
      </c>
    </row>
    <row r="13" spans="1:37" ht="15.65" customHeight="1">
      <c r="A13" s="1">
        <v>22</v>
      </c>
      <c r="B13" s="1" t="s">
        <v>84</v>
      </c>
      <c r="C13" s="1" t="s">
        <v>599</v>
      </c>
      <c r="D13" s="1" t="s">
        <v>37</v>
      </c>
      <c r="F13" s="1" t="s">
        <v>44</v>
      </c>
      <c r="G13" s="1" t="s">
        <v>86</v>
      </c>
      <c r="H13" s="1" t="s">
        <v>40</v>
      </c>
      <c r="J13" s="1" t="s">
        <v>40</v>
      </c>
      <c r="L13" s="1" t="s">
        <v>40</v>
      </c>
      <c r="N13" s="1" t="s">
        <v>40</v>
      </c>
      <c r="P13" s="1" t="s">
        <v>40</v>
      </c>
      <c r="R13" s="1" t="s">
        <v>40</v>
      </c>
      <c r="T13" s="1" t="s">
        <v>40</v>
      </c>
      <c r="V13" s="1" t="s">
        <v>40</v>
      </c>
      <c r="X13" s="1" t="s">
        <v>40</v>
      </c>
      <c r="Z13" s="1" t="s">
        <v>40</v>
      </c>
      <c r="AA13" s="1" t="s">
        <v>87</v>
      </c>
      <c r="AB13" s="1" t="s">
        <v>40</v>
      </c>
      <c r="AC13" s="1" t="s">
        <v>88</v>
      </c>
      <c r="AD13" s="1" t="s">
        <v>40</v>
      </c>
      <c r="AE13" s="1" t="s">
        <v>89</v>
      </c>
      <c r="AF13" s="1" t="s">
        <v>40</v>
      </c>
      <c r="AH13" s="1" t="s">
        <v>40</v>
      </c>
      <c r="AI13" s="1" t="s">
        <v>90</v>
      </c>
      <c r="AJ13" s="1" t="s">
        <v>91</v>
      </c>
    </row>
    <row r="14" spans="1:37" ht="15.65" customHeight="1">
      <c r="A14" s="1">
        <v>23</v>
      </c>
      <c r="B14" s="1" t="s">
        <v>92</v>
      </c>
      <c r="C14" s="1" t="s">
        <v>599</v>
      </c>
      <c r="D14" s="1" t="s">
        <v>37</v>
      </c>
      <c r="F14" s="1" t="s">
        <v>44</v>
      </c>
      <c r="G14" s="1" t="s">
        <v>93</v>
      </c>
      <c r="H14" s="1" t="s">
        <v>40</v>
      </c>
      <c r="J14" s="1" t="s">
        <v>40</v>
      </c>
      <c r="L14" s="1" t="s">
        <v>40</v>
      </c>
      <c r="M14" s="1" t="s">
        <v>94</v>
      </c>
      <c r="N14" s="1" t="s">
        <v>40</v>
      </c>
      <c r="O14" s="1" t="s">
        <v>95</v>
      </c>
      <c r="P14" s="1" t="s">
        <v>40</v>
      </c>
      <c r="R14" s="1" t="s">
        <v>40</v>
      </c>
      <c r="T14" s="1" t="s">
        <v>40</v>
      </c>
      <c r="V14" s="1" t="s">
        <v>40</v>
      </c>
      <c r="X14" s="1" t="s">
        <v>40</v>
      </c>
      <c r="Y14" s="1" t="s">
        <v>96</v>
      </c>
      <c r="Z14" s="1" t="s">
        <v>40</v>
      </c>
      <c r="AA14" s="1" t="s">
        <v>97</v>
      </c>
      <c r="AB14" s="1" t="s">
        <v>40</v>
      </c>
      <c r="AD14" s="1" t="s">
        <v>40</v>
      </c>
      <c r="AE14" s="1" t="s">
        <v>98</v>
      </c>
      <c r="AF14" s="1" t="s">
        <v>40</v>
      </c>
      <c r="AH14" s="1" t="s">
        <v>40</v>
      </c>
      <c r="AJ14" s="1" t="s">
        <v>99</v>
      </c>
    </row>
    <row r="15" spans="1:37" ht="15.65" customHeight="1">
      <c r="A15" s="1">
        <v>24</v>
      </c>
      <c r="B15" s="1" t="s">
        <v>82</v>
      </c>
      <c r="C15" s="1" t="s">
        <v>599</v>
      </c>
      <c r="D15" s="1" t="s">
        <v>37</v>
      </c>
      <c r="F15" s="1" t="s">
        <v>44</v>
      </c>
      <c r="G15" s="1" t="s">
        <v>100</v>
      </c>
      <c r="H15" s="1" t="s">
        <v>40</v>
      </c>
      <c r="J15" s="1" t="s">
        <v>40</v>
      </c>
      <c r="L15" s="1" t="s">
        <v>40</v>
      </c>
      <c r="N15" s="1" t="s">
        <v>52</v>
      </c>
      <c r="P15" s="1" t="s">
        <v>40</v>
      </c>
      <c r="R15" s="1" t="s">
        <v>45</v>
      </c>
      <c r="S15" s="1" t="s">
        <v>101</v>
      </c>
      <c r="T15" s="1" t="s">
        <v>40</v>
      </c>
      <c r="V15" s="1" t="s">
        <v>40</v>
      </c>
      <c r="X15" s="1" t="s">
        <v>40</v>
      </c>
      <c r="Z15" s="1" t="s">
        <v>52</v>
      </c>
      <c r="AA15" s="1" t="s">
        <v>102</v>
      </c>
      <c r="AB15" s="1" t="s">
        <v>40</v>
      </c>
      <c r="AD15" s="1" t="s">
        <v>40</v>
      </c>
      <c r="AF15" s="1" t="s">
        <v>40</v>
      </c>
      <c r="AH15" s="1" t="s">
        <v>40</v>
      </c>
    </row>
    <row r="16" spans="1:37" ht="15.65" customHeight="1">
      <c r="A16" s="1">
        <v>25</v>
      </c>
      <c r="B16" s="1" t="s">
        <v>103</v>
      </c>
      <c r="C16" s="1" t="s">
        <v>599</v>
      </c>
      <c r="D16" s="1" t="s">
        <v>37</v>
      </c>
      <c r="F16" s="1" t="s">
        <v>44</v>
      </c>
      <c r="G16" s="1" t="s">
        <v>104</v>
      </c>
      <c r="H16" s="1" t="s">
        <v>40</v>
      </c>
      <c r="J16" s="1" t="s">
        <v>40</v>
      </c>
      <c r="L16" s="1" t="s">
        <v>40</v>
      </c>
      <c r="N16" s="1" t="s">
        <v>40</v>
      </c>
      <c r="P16" s="1" t="s">
        <v>40</v>
      </c>
      <c r="R16" s="1" t="s">
        <v>40</v>
      </c>
      <c r="T16" s="1" t="s">
        <v>40</v>
      </c>
      <c r="V16" s="1" t="s">
        <v>40</v>
      </c>
      <c r="X16" s="1" t="s">
        <v>40</v>
      </c>
      <c r="Z16" s="1" t="s">
        <v>40</v>
      </c>
      <c r="AB16" s="1" t="s">
        <v>40</v>
      </c>
      <c r="AD16" s="1" t="s">
        <v>40</v>
      </c>
      <c r="AF16" s="1" t="s">
        <v>40</v>
      </c>
      <c r="AH16" s="1" t="s">
        <v>40</v>
      </c>
      <c r="AJ16" s="1" t="s">
        <v>105</v>
      </c>
    </row>
    <row r="17" spans="1:36" ht="15.65" customHeight="1">
      <c r="A17" s="1">
        <v>26</v>
      </c>
      <c r="B17" s="1" t="s">
        <v>84</v>
      </c>
      <c r="C17" s="1" t="s">
        <v>599</v>
      </c>
      <c r="D17" s="1" t="s">
        <v>37</v>
      </c>
      <c r="F17" s="1" t="s">
        <v>44</v>
      </c>
      <c r="H17" s="1" t="s">
        <v>40</v>
      </c>
      <c r="J17" s="1" t="s">
        <v>40</v>
      </c>
      <c r="L17" s="1" t="s">
        <v>40</v>
      </c>
      <c r="N17" s="1" t="s">
        <v>40</v>
      </c>
      <c r="P17" s="1" t="s">
        <v>40</v>
      </c>
      <c r="R17" s="1" t="s">
        <v>40</v>
      </c>
      <c r="T17" s="1" t="s">
        <v>40</v>
      </c>
      <c r="V17" s="1" t="s">
        <v>40</v>
      </c>
      <c r="X17" s="1" t="s">
        <v>40</v>
      </c>
      <c r="Z17" s="1" t="s">
        <v>40</v>
      </c>
      <c r="AB17" s="1" t="s">
        <v>40</v>
      </c>
      <c r="AD17" s="1" t="s">
        <v>40</v>
      </c>
      <c r="AF17" s="1" t="s">
        <v>40</v>
      </c>
      <c r="AH17" s="1" t="s">
        <v>40</v>
      </c>
    </row>
    <row r="18" spans="1:36" ht="15.65" customHeight="1">
      <c r="A18" s="1">
        <v>27</v>
      </c>
      <c r="B18" s="1" t="s">
        <v>84</v>
      </c>
      <c r="C18" s="1" t="s">
        <v>599</v>
      </c>
      <c r="D18" s="1" t="s">
        <v>37</v>
      </c>
      <c r="F18" s="1" t="s">
        <v>44</v>
      </c>
      <c r="G18" s="1" t="s">
        <v>45</v>
      </c>
      <c r="H18" s="1" t="s">
        <v>40</v>
      </c>
      <c r="J18" s="1" t="s">
        <v>40</v>
      </c>
      <c r="L18" s="1" t="s">
        <v>40</v>
      </c>
      <c r="N18" s="1" t="s">
        <v>40</v>
      </c>
      <c r="P18" s="1" t="s">
        <v>40</v>
      </c>
      <c r="R18" s="1" t="s">
        <v>40</v>
      </c>
      <c r="T18" s="1" t="s">
        <v>40</v>
      </c>
      <c r="V18" s="1" t="s">
        <v>40</v>
      </c>
      <c r="X18" s="1" t="s">
        <v>40</v>
      </c>
      <c r="Z18" s="1" t="s">
        <v>40</v>
      </c>
      <c r="AB18" s="1" t="s">
        <v>40</v>
      </c>
      <c r="AD18" s="1" t="s">
        <v>40</v>
      </c>
      <c r="AF18" s="1" t="s">
        <v>40</v>
      </c>
      <c r="AH18" s="1" t="s">
        <v>40</v>
      </c>
    </row>
    <row r="19" spans="1:36" ht="15.65" customHeight="1">
      <c r="A19" s="1">
        <v>28</v>
      </c>
      <c r="B19" s="1" t="s">
        <v>106</v>
      </c>
      <c r="C19" s="1" t="s">
        <v>596</v>
      </c>
      <c r="D19" s="1" t="s">
        <v>37</v>
      </c>
      <c r="F19" s="1" t="s">
        <v>44</v>
      </c>
      <c r="G19" s="1" t="s">
        <v>107</v>
      </c>
      <c r="H19" s="1" t="s">
        <v>40</v>
      </c>
      <c r="I19" s="1" t="s">
        <v>108</v>
      </c>
      <c r="J19" s="1" t="s">
        <v>40</v>
      </c>
      <c r="K19" s="1" t="s">
        <v>109</v>
      </c>
      <c r="L19" s="1" t="s">
        <v>40</v>
      </c>
      <c r="N19" s="1" t="s">
        <v>40</v>
      </c>
      <c r="O19" s="1" t="s">
        <v>110</v>
      </c>
      <c r="P19" s="1" t="s">
        <v>40</v>
      </c>
      <c r="R19" s="1" t="s">
        <v>40</v>
      </c>
      <c r="T19" s="1" t="s">
        <v>40</v>
      </c>
      <c r="U19" s="1" t="s">
        <v>111</v>
      </c>
      <c r="V19" s="1" t="s">
        <v>40</v>
      </c>
      <c r="X19" s="1" t="s">
        <v>40</v>
      </c>
      <c r="Z19" s="1" t="s">
        <v>40</v>
      </c>
      <c r="AB19" s="1" t="s">
        <v>40</v>
      </c>
      <c r="AC19" s="1" t="s">
        <v>112</v>
      </c>
      <c r="AD19" s="1" t="s">
        <v>52</v>
      </c>
      <c r="AE19" s="1" t="s">
        <v>113</v>
      </c>
      <c r="AF19" s="1" t="s">
        <v>40</v>
      </c>
      <c r="AH19" s="1" t="s">
        <v>40</v>
      </c>
      <c r="AI19" s="1" t="s">
        <v>114</v>
      </c>
    </row>
    <row r="20" spans="1:36" ht="15.65" customHeight="1">
      <c r="A20" s="1">
        <v>29</v>
      </c>
      <c r="B20" s="1" t="s">
        <v>115</v>
      </c>
      <c r="C20" s="1" t="s">
        <v>596</v>
      </c>
      <c r="D20" s="1" t="s">
        <v>37</v>
      </c>
      <c r="F20" s="1" t="s">
        <v>44</v>
      </c>
      <c r="G20" s="1" t="s">
        <v>116</v>
      </c>
      <c r="H20" s="1" t="s">
        <v>40</v>
      </c>
      <c r="J20" s="1" t="s">
        <v>40</v>
      </c>
      <c r="L20" s="1" t="s">
        <v>40</v>
      </c>
      <c r="M20" s="1" t="s">
        <v>117</v>
      </c>
      <c r="N20" s="1" t="s">
        <v>40</v>
      </c>
      <c r="P20" s="1" t="s">
        <v>52</v>
      </c>
      <c r="R20" s="1" t="s">
        <v>40</v>
      </c>
      <c r="T20" s="1" t="s">
        <v>40</v>
      </c>
      <c r="U20" s="1" t="s">
        <v>118</v>
      </c>
      <c r="V20" s="1" t="s">
        <v>52</v>
      </c>
      <c r="X20" s="1" t="s">
        <v>52</v>
      </c>
      <c r="Z20" s="1" t="s">
        <v>52</v>
      </c>
      <c r="AA20" s="1" t="s">
        <v>119</v>
      </c>
      <c r="AB20" s="1" t="s">
        <v>52</v>
      </c>
      <c r="AC20" s="1" t="s">
        <v>120</v>
      </c>
      <c r="AD20" s="1" t="s">
        <v>52</v>
      </c>
      <c r="AE20" s="1" t="s">
        <v>121</v>
      </c>
      <c r="AF20" s="1" t="s">
        <v>52</v>
      </c>
      <c r="AG20" s="1" t="s">
        <v>122</v>
      </c>
      <c r="AH20" s="1" t="s">
        <v>52</v>
      </c>
      <c r="AI20" s="1" t="s">
        <v>123</v>
      </c>
      <c r="AJ20" s="1" t="s">
        <v>124</v>
      </c>
    </row>
    <row r="21" spans="1:36" ht="15.65" customHeight="1">
      <c r="A21" s="1">
        <v>30</v>
      </c>
      <c r="B21" s="1" t="s">
        <v>125</v>
      </c>
      <c r="C21" s="1" t="s">
        <v>599</v>
      </c>
      <c r="D21" s="1" t="s">
        <v>37</v>
      </c>
      <c r="F21" s="1" t="s">
        <v>44</v>
      </c>
      <c r="G21" s="1" t="s">
        <v>126</v>
      </c>
      <c r="H21" s="1" t="s">
        <v>40</v>
      </c>
      <c r="J21" s="1" t="s">
        <v>40</v>
      </c>
      <c r="L21" s="1" t="s">
        <v>40</v>
      </c>
      <c r="N21" s="1" t="s">
        <v>40</v>
      </c>
      <c r="P21" s="1" t="s">
        <v>40</v>
      </c>
      <c r="R21" s="1" t="s">
        <v>40</v>
      </c>
      <c r="T21" s="1" t="s">
        <v>40</v>
      </c>
      <c r="V21" s="1" t="s">
        <v>40</v>
      </c>
      <c r="X21" s="1" t="s">
        <v>40</v>
      </c>
      <c r="Z21" s="1" t="s">
        <v>40</v>
      </c>
      <c r="AB21" s="1" t="s">
        <v>40</v>
      </c>
      <c r="AD21" s="1" t="s">
        <v>40</v>
      </c>
      <c r="AF21" s="1" t="s">
        <v>40</v>
      </c>
      <c r="AH21" s="1" t="s">
        <v>40</v>
      </c>
    </row>
    <row r="22" spans="1:36" ht="15.65" customHeight="1">
      <c r="A22" s="1">
        <v>31</v>
      </c>
      <c r="B22" s="1" t="s">
        <v>125</v>
      </c>
      <c r="C22" s="1" t="s">
        <v>599</v>
      </c>
      <c r="D22" s="1" t="s">
        <v>37</v>
      </c>
      <c r="F22" s="1" t="s">
        <v>44</v>
      </c>
      <c r="G22" s="1" t="s">
        <v>127</v>
      </c>
      <c r="H22" s="1" t="s">
        <v>40</v>
      </c>
      <c r="J22" s="1" t="s">
        <v>40</v>
      </c>
      <c r="L22" s="1" t="s">
        <v>40</v>
      </c>
      <c r="N22" s="1" t="s">
        <v>40</v>
      </c>
      <c r="P22" s="1" t="s">
        <v>40</v>
      </c>
      <c r="R22" s="1" t="s">
        <v>40</v>
      </c>
      <c r="T22" s="1" t="s">
        <v>40</v>
      </c>
      <c r="V22" s="1" t="s">
        <v>40</v>
      </c>
      <c r="X22" s="1" t="s">
        <v>40</v>
      </c>
      <c r="Z22" s="1" t="s">
        <v>40</v>
      </c>
      <c r="AB22" s="1" t="s">
        <v>40</v>
      </c>
      <c r="AD22" s="1" t="s">
        <v>40</v>
      </c>
      <c r="AF22" s="1" t="s">
        <v>40</v>
      </c>
      <c r="AH22" s="1" t="s">
        <v>40</v>
      </c>
      <c r="AI22" s="1" t="s">
        <v>128</v>
      </c>
    </row>
    <row r="23" spans="1:36" ht="15.65" customHeight="1">
      <c r="A23" s="1">
        <v>32</v>
      </c>
      <c r="B23" s="1" t="s">
        <v>82</v>
      </c>
      <c r="C23" s="1" t="s">
        <v>599</v>
      </c>
      <c r="D23" s="1" t="s">
        <v>37</v>
      </c>
      <c r="F23" s="1" t="s">
        <v>44</v>
      </c>
      <c r="G23" s="1" t="s">
        <v>129</v>
      </c>
      <c r="H23" s="1" t="s">
        <v>40</v>
      </c>
      <c r="J23" s="1" t="s">
        <v>40</v>
      </c>
      <c r="L23" s="1" t="s">
        <v>40</v>
      </c>
      <c r="N23" s="1" t="s">
        <v>40</v>
      </c>
      <c r="P23" s="1" t="s">
        <v>40</v>
      </c>
      <c r="R23" s="1" t="s">
        <v>40</v>
      </c>
      <c r="T23" s="1" t="s">
        <v>40</v>
      </c>
      <c r="V23" s="1" t="s">
        <v>40</v>
      </c>
      <c r="X23" s="1" t="s">
        <v>40</v>
      </c>
      <c r="Z23" s="1" t="s">
        <v>40</v>
      </c>
      <c r="AB23" s="1" t="s">
        <v>40</v>
      </c>
      <c r="AD23" s="1" t="s">
        <v>40</v>
      </c>
      <c r="AF23" s="1" t="s">
        <v>40</v>
      </c>
      <c r="AH23" s="1" t="s">
        <v>40</v>
      </c>
    </row>
    <row r="24" spans="1:36" ht="15.65" customHeight="1">
      <c r="A24" s="1">
        <v>33</v>
      </c>
      <c r="B24" s="1" t="s">
        <v>130</v>
      </c>
      <c r="C24" s="1" t="s">
        <v>598</v>
      </c>
      <c r="D24" s="1" t="s">
        <v>37</v>
      </c>
      <c r="F24" s="1" t="s">
        <v>44</v>
      </c>
      <c r="G24" s="1" t="s">
        <v>131</v>
      </c>
      <c r="H24" s="1" t="s">
        <v>40</v>
      </c>
      <c r="J24" s="1" t="s">
        <v>40</v>
      </c>
      <c r="L24" s="1" t="s">
        <v>40</v>
      </c>
      <c r="N24" s="1" t="s">
        <v>40</v>
      </c>
      <c r="P24" s="1" t="s">
        <v>40</v>
      </c>
      <c r="R24" s="1" t="s">
        <v>40</v>
      </c>
      <c r="T24" s="1" t="s">
        <v>40</v>
      </c>
      <c r="U24" s="1" t="s">
        <v>132</v>
      </c>
      <c r="V24" s="1" t="s">
        <v>52</v>
      </c>
      <c r="X24" s="1" t="s">
        <v>40</v>
      </c>
      <c r="Z24" s="1" t="s">
        <v>40</v>
      </c>
      <c r="AA24" s="1" t="s">
        <v>133</v>
      </c>
      <c r="AB24" s="1" t="s">
        <v>40</v>
      </c>
      <c r="AD24" s="1" t="s">
        <v>40</v>
      </c>
      <c r="AF24" s="1" t="s">
        <v>40</v>
      </c>
      <c r="AH24" s="1" t="s">
        <v>40</v>
      </c>
    </row>
    <row r="25" spans="1:36" ht="15.65" customHeight="1">
      <c r="A25" s="1">
        <v>34</v>
      </c>
      <c r="B25" s="1" t="s">
        <v>600</v>
      </c>
      <c r="C25" s="1" t="s">
        <v>599</v>
      </c>
      <c r="D25" s="1" t="s">
        <v>37</v>
      </c>
      <c r="F25" s="1" t="s">
        <v>62</v>
      </c>
      <c r="H25" s="1" t="s">
        <v>40</v>
      </c>
      <c r="J25" s="1" t="s">
        <v>40</v>
      </c>
      <c r="L25" s="1" t="s">
        <v>40</v>
      </c>
      <c r="N25" s="1" t="s">
        <v>40</v>
      </c>
      <c r="P25" s="1" t="s">
        <v>40</v>
      </c>
      <c r="R25" s="1" t="s">
        <v>40</v>
      </c>
      <c r="T25" s="1" t="s">
        <v>40</v>
      </c>
      <c r="V25" s="1" t="s">
        <v>40</v>
      </c>
      <c r="X25" s="1" t="s">
        <v>40</v>
      </c>
      <c r="Z25" s="1" t="s">
        <v>40</v>
      </c>
      <c r="AB25" s="1" t="s">
        <v>40</v>
      </c>
      <c r="AD25" s="1" t="s">
        <v>40</v>
      </c>
      <c r="AF25" s="1" t="s">
        <v>40</v>
      </c>
      <c r="AH25" s="1" t="s">
        <v>40</v>
      </c>
    </row>
    <row r="26" spans="1:36" ht="15.65" customHeight="1">
      <c r="A26" s="1">
        <v>35</v>
      </c>
      <c r="B26" s="1" t="s">
        <v>46</v>
      </c>
      <c r="C26" s="1" t="s">
        <v>599</v>
      </c>
      <c r="D26" s="1" t="s">
        <v>37</v>
      </c>
      <c r="F26" s="1" t="s">
        <v>44</v>
      </c>
      <c r="H26" s="1" t="s">
        <v>40</v>
      </c>
      <c r="J26" s="1" t="s">
        <v>40</v>
      </c>
      <c r="L26" s="1" t="s">
        <v>40</v>
      </c>
      <c r="N26" s="1" t="s">
        <v>40</v>
      </c>
      <c r="P26" s="1" t="s">
        <v>40</v>
      </c>
      <c r="R26" s="1" t="s">
        <v>40</v>
      </c>
      <c r="T26" s="1" t="s">
        <v>40</v>
      </c>
      <c r="V26" s="1" t="s">
        <v>40</v>
      </c>
      <c r="X26" s="1" t="s">
        <v>40</v>
      </c>
      <c r="Z26" s="1" t="s">
        <v>40</v>
      </c>
      <c r="AB26" s="1" t="s">
        <v>40</v>
      </c>
      <c r="AD26" s="1" t="s">
        <v>40</v>
      </c>
      <c r="AF26" s="1" t="s">
        <v>40</v>
      </c>
      <c r="AH26" s="1" t="s">
        <v>40</v>
      </c>
    </row>
    <row r="27" spans="1:36" ht="15.65" customHeight="1">
      <c r="A27" s="1">
        <v>36</v>
      </c>
      <c r="B27" s="1" t="s">
        <v>46</v>
      </c>
      <c r="C27" s="1" t="s">
        <v>599</v>
      </c>
      <c r="D27" s="1" t="s">
        <v>37</v>
      </c>
      <c r="F27" s="1" t="s">
        <v>44</v>
      </c>
      <c r="H27" s="1" t="s">
        <v>40</v>
      </c>
      <c r="J27" s="1" t="s">
        <v>40</v>
      </c>
      <c r="L27" s="1" t="s">
        <v>40</v>
      </c>
      <c r="N27" s="1" t="s">
        <v>40</v>
      </c>
      <c r="P27" s="1" t="s">
        <v>40</v>
      </c>
      <c r="R27" s="1" t="s">
        <v>40</v>
      </c>
      <c r="T27" s="1" t="s">
        <v>40</v>
      </c>
      <c r="V27" s="1" t="s">
        <v>40</v>
      </c>
      <c r="X27" s="1" t="s">
        <v>40</v>
      </c>
      <c r="Z27" s="1" t="s">
        <v>40</v>
      </c>
      <c r="AB27" s="1" t="s">
        <v>40</v>
      </c>
      <c r="AD27" s="1" t="s">
        <v>40</v>
      </c>
      <c r="AF27" s="1" t="s">
        <v>40</v>
      </c>
      <c r="AH27" s="1" t="s">
        <v>40</v>
      </c>
    </row>
    <row r="28" spans="1:36" ht="15.65" customHeight="1">
      <c r="A28" s="1">
        <v>37</v>
      </c>
      <c r="B28" s="1" t="s">
        <v>134</v>
      </c>
      <c r="C28" s="1" t="s">
        <v>596</v>
      </c>
      <c r="F28" s="1" t="s">
        <v>44</v>
      </c>
      <c r="G28" s="1" t="s">
        <v>135</v>
      </c>
      <c r="H28" s="1" t="s">
        <v>40</v>
      </c>
      <c r="J28" s="1" t="s">
        <v>40</v>
      </c>
      <c r="L28" s="1" t="s">
        <v>52</v>
      </c>
      <c r="M28" s="1" t="s">
        <v>136</v>
      </c>
      <c r="T28" s="1" t="s">
        <v>52</v>
      </c>
      <c r="V28" s="1" t="s">
        <v>52</v>
      </c>
      <c r="X28" s="1" t="s">
        <v>52</v>
      </c>
      <c r="Z28" s="1" t="s">
        <v>40</v>
      </c>
      <c r="AB28" s="1" t="s">
        <v>40</v>
      </c>
      <c r="AD28" s="1" t="s">
        <v>40</v>
      </c>
      <c r="AF28" s="1" t="s">
        <v>40</v>
      </c>
      <c r="AH28" s="1" t="s">
        <v>40</v>
      </c>
    </row>
    <row r="29" spans="1:36" ht="15.65" customHeight="1">
      <c r="A29" s="1">
        <v>38</v>
      </c>
      <c r="B29" s="1" t="s">
        <v>43</v>
      </c>
      <c r="C29" s="1" t="s">
        <v>599</v>
      </c>
      <c r="D29" s="1" t="s">
        <v>37</v>
      </c>
      <c r="F29" s="1" t="s">
        <v>44</v>
      </c>
      <c r="G29" s="1" t="s">
        <v>137</v>
      </c>
      <c r="H29" s="1" t="s">
        <v>40</v>
      </c>
      <c r="J29" s="1" t="s">
        <v>40</v>
      </c>
      <c r="L29" s="1" t="s">
        <v>40</v>
      </c>
      <c r="N29" s="1" t="s">
        <v>40</v>
      </c>
      <c r="P29" s="1" t="s">
        <v>52</v>
      </c>
      <c r="Q29" s="1" t="s">
        <v>138</v>
      </c>
      <c r="R29" s="1" t="s">
        <v>40</v>
      </c>
      <c r="T29" s="1" t="s">
        <v>45</v>
      </c>
      <c r="U29" s="1" t="s">
        <v>139</v>
      </c>
      <c r="V29" s="1" t="s">
        <v>40</v>
      </c>
      <c r="X29" s="1" t="s">
        <v>40</v>
      </c>
      <c r="Y29" s="1" t="s">
        <v>140</v>
      </c>
      <c r="Z29" s="1" t="s">
        <v>40</v>
      </c>
      <c r="AA29" s="1" t="s">
        <v>141</v>
      </c>
      <c r="AB29" s="1" t="s">
        <v>40</v>
      </c>
      <c r="AD29" s="1" t="s">
        <v>40</v>
      </c>
      <c r="AF29" s="1" t="s">
        <v>40</v>
      </c>
      <c r="AH29" s="1" t="s">
        <v>40</v>
      </c>
    </row>
    <row r="30" spans="1:36" ht="15.65" customHeight="1">
      <c r="A30" s="1">
        <v>39</v>
      </c>
      <c r="B30" s="1" t="s">
        <v>142</v>
      </c>
      <c r="C30" s="1" t="s">
        <v>596</v>
      </c>
      <c r="D30" s="1" t="s">
        <v>37</v>
      </c>
      <c r="F30" s="1" t="s">
        <v>44</v>
      </c>
      <c r="G30" s="1" t="s">
        <v>143</v>
      </c>
      <c r="Z30" s="1" t="s">
        <v>40</v>
      </c>
      <c r="AB30" s="1" t="s">
        <v>40</v>
      </c>
      <c r="AD30" s="1" t="s">
        <v>45</v>
      </c>
      <c r="AE30" s="1" t="s">
        <v>144</v>
      </c>
    </row>
    <row r="31" spans="1:36" ht="15.65" customHeight="1">
      <c r="A31" s="1">
        <v>40</v>
      </c>
      <c r="B31" s="1" t="s">
        <v>145</v>
      </c>
      <c r="C31" s="1" t="s">
        <v>596</v>
      </c>
      <c r="D31" s="1" t="s">
        <v>37</v>
      </c>
      <c r="F31" s="1" t="s">
        <v>44</v>
      </c>
      <c r="H31" s="1" t="s">
        <v>40</v>
      </c>
      <c r="J31" s="1" t="s">
        <v>40</v>
      </c>
      <c r="L31" s="1" t="s">
        <v>40</v>
      </c>
      <c r="N31" s="1" t="s">
        <v>40</v>
      </c>
      <c r="P31" s="1" t="s">
        <v>40</v>
      </c>
      <c r="R31" s="1" t="s">
        <v>40</v>
      </c>
      <c r="T31" s="1" t="s">
        <v>52</v>
      </c>
      <c r="V31" s="1" t="s">
        <v>52</v>
      </c>
      <c r="X31" s="1" t="s">
        <v>52</v>
      </c>
      <c r="Z31" s="1" t="s">
        <v>52</v>
      </c>
      <c r="AB31" s="1" t="s">
        <v>52</v>
      </c>
      <c r="AD31" s="1" t="s">
        <v>45</v>
      </c>
      <c r="AE31" s="1" t="s">
        <v>146</v>
      </c>
      <c r="AF31" s="1" t="s">
        <v>52</v>
      </c>
      <c r="AH31" s="1" t="s">
        <v>45</v>
      </c>
      <c r="AI31" s="1" t="s">
        <v>147</v>
      </c>
    </row>
    <row r="32" spans="1:36" ht="15.65" customHeight="1">
      <c r="A32" s="1">
        <v>41</v>
      </c>
      <c r="B32" s="1" t="s">
        <v>207</v>
      </c>
      <c r="C32" s="1" t="s">
        <v>596</v>
      </c>
      <c r="D32" s="1" t="s">
        <v>37</v>
      </c>
      <c r="F32" s="1" t="s">
        <v>77</v>
      </c>
      <c r="G32" s="1" t="s">
        <v>148</v>
      </c>
      <c r="H32" s="1" t="s">
        <v>40</v>
      </c>
      <c r="J32" s="1" t="s">
        <v>40</v>
      </c>
      <c r="L32" s="1" t="s">
        <v>40</v>
      </c>
      <c r="N32" s="1" t="s">
        <v>40</v>
      </c>
      <c r="P32" s="1" t="s">
        <v>40</v>
      </c>
      <c r="R32" s="1" t="s">
        <v>40</v>
      </c>
      <c r="S32" s="1" t="s">
        <v>149</v>
      </c>
      <c r="T32" s="1" t="s">
        <v>52</v>
      </c>
      <c r="U32" s="1" t="s">
        <v>150</v>
      </c>
      <c r="V32" s="1" t="s">
        <v>52</v>
      </c>
      <c r="X32" s="1" t="s">
        <v>40</v>
      </c>
      <c r="Z32" s="1" t="s">
        <v>40</v>
      </c>
      <c r="AB32" s="1" t="s">
        <v>40</v>
      </c>
      <c r="AD32" s="1" t="s">
        <v>40</v>
      </c>
      <c r="AF32" s="1" t="s">
        <v>40</v>
      </c>
      <c r="AH32" s="1" t="s">
        <v>40</v>
      </c>
      <c r="AJ32" s="1" t="s">
        <v>151</v>
      </c>
    </row>
    <row r="33" spans="1:36" ht="15.65" customHeight="1">
      <c r="A33" s="1">
        <v>42</v>
      </c>
      <c r="B33" s="1" t="s">
        <v>142</v>
      </c>
      <c r="C33" s="1" t="s">
        <v>596</v>
      </c>
      <c r="D33" s="1" t="s">
        <v>37</v>
      </c>
      <c r="F33" s="1" t="s">
        <v>44</v>
      </c>
      <c r="G33" s="1" t="s">
        <v>152</v>
      </c>
      <c r="H33" s="1" t="s">
        <v>45</v>
      </c>
      <c r="J33" s="1" t="s">
        <v>45</v>
      </c>
      <c r="K33" s="1" t="s">
        <v>153</v>
      </c>
      <c r="L33" s="1" t="s">
        <v>40</v>
      </c>
      <c r="N33" s="1" t="s">
        <v>40</v>
      </c>
      <c r="P33" s="1" t="s">
        <v>40</v>
      </c>
      <c r="R33" s="1" t="s">
        <v>40</v>
      </c>
    </row>
    <row r="34" spans="1:36" ht="15.65" customHeight="1">
      <c r="A34" s="1">
        <v>43</v>
      </c>
      <c r="B34" s="1" t="s">
        <v>130</v>
      </c>
      <c r="C34" s="1" t="s">
        <v>598</v>
      </c>
      <c r="D34" s="1" t="s">
        <v>37</v>
      </c>
      <c r="F34" s="1" t="s">
        <v>44</v>
      </c>
      <c r="G34" s="1" t="s">
        <v>154</v>
      </c>
      <c r="H34" s="1" t="s">
        <v>40</v>
      </c>
      <c r="I34" s="1" t="s">
        <v>45</v>
      </c>
      <c r="J34" s="1" t="s">
        <v>40</v>
      </c>
      <c r="K34" s="1" t="s">
        <v>45</v>
      </c>
      <c r="L34" s="1" t="s">
        <v>40</v>
      </c>
      <c r="M34" s="1" t="s">
        <v>45</v>
      </c>
      <c r="N34" s="1" t="s">
        <v>40</v>
      </c>
      <c r="O34" s="1" t="s">
        <v>45</v>
      </c>
      <c r="P34" s="1" t="s">
        <v>40</v>
      </c>
      <c r="Q34" s="1" t="s">
        <v>45</v>
      </c>
      <c r="R34" s="1" t="s">
        <v>40</v>
      </c>
      <c r="S34" s="1" t="s">
        <v>45</v>
      </c>
      <c r="T34" s="1" t="s">
        <v>40</v>
      </c>
      <c r="U34" s="1" t="s">
        <v>45</v>
      </c>
      <c r="V34" s="1" t="s">
        <v>40</v>
      </c>
      <c r="W34" s="1" t="s">
        <v>45</v>
      </c>
      <c r="X34" s="1" t="s">
        <v>40</v>
      </c>
      <c r="Y34" s="1" t="s">
        <v>45</v>
      </c>
      <c r="Z34" s="1" t="s">
        <v>40</v>
      </c>
      <c r="AA34" s="1" t="s">
        <v>45</v>
      </c>
      <c r="AB34" s="1" t="s">
        <v>52</v>
      </c>
      <c r="AC34" s="1" t="s">
        <v>155</v>
      </c>
      <c r="AD34" s="1" t="s">
        <v>52</v>
      </c>
      <c r="AE34" s="1" t="s">
        <v>45</v>
      </c>
      <c r="AF34" s="1" t="s">
        <v>40</v>
      </c>
      <c r="AH34" s="1" t="s">
        <v>40</v>
      </c>
      <c r="AI34" s="1" t="s">
        <v>45</v>
      </c>
      <c r="AJ34" s="1" t="s">
        <v>156</v>
      </c>
    </row>
    <row r="35" spans="1:36" ht="15.65" customHeight="1">
      <c r="A35" s="1">
        <v>44</v>
      </c>
      <c r="B35" s="1" t="s">
        <v>422</v>
      </c>
      <c r="C35" s="1" t="s">
        <v>596</v>
      </c>
      <c r="D35" s="1" t="s">
        <v>37</v>
      </c>
      <c r="F35" s="1" t="s">
        <v>157</v>
      </c>
      <c r="G35" s="1" t="s">
        <v>158</v>
      </c>
      <c r="H35" s="1" t="s">
        <v>40</v>
      </c>
      <c r="J35" s="1" t="s">
        <v>40</v>
      </c>
      <c r="K35" s="1" t="s">
        <v>159</v>
      </c>
      <c r="L35" s="1" t="s">
        <v>40</v>
      </c>
      <c r="M35" s="1" t="s">
        <v>160</v>
      </c>
      <c r="N35" s="1" t="s">
        <v>40</v>
      </c>
      <c r="O35" s="1" t="s">
        <v>161</v>
      </c>
      <c r="P35" s="1" t="s">
        <v>40</v>
      </c>
      <c r="Q35" s="1" t="s">
        <v>162</v>
      </c>
      <c r="R35" s="1" t="s">
        <v>40</v>
      </c>
      <c r="S35" s="1" t="s">
        <v>163</v>
      </c>
      <c r="T35" s="1" t="s">
        <v>40</v>
      </c>
      <c r="V35" s="1" t="s">
        <v>40</v>
      </c>
      <c r="X35" s="1" t="s">
        <v>40</v>
      </c>
      <c r="Z35" s="1" t="s">
        <v>40</v>
      </c>
      <c r="AA35" s="1" t="s">
        <v>164</v>
      </c>
      <c r="AB35" s="1" t="s">
        <v>40</v>
      </c>
      <c r="AD35" s="1" t="s">
        <v>40</v>
      </c>
      <c r="AF35" s="1" t="s">
        <v>40</v>
      </c>
      <c r="AH35" s="1" t="s">
        <v>40</v>
      </c>
      <c r="AJ35" s="1" t="s">
        <v>165</v>
      </c>
    </row>
    <row r="36" spans="1:36" ht="15.65" customHeight="1">
      <c r="A36" s="1">
        <v>45</v>
      </c>
      <c r="B36" s="1" t="s">
        <v>166</v>
      </c>
      <c r="C36" s="1" t="s">
        <v>596</v>
      </c>
      <c r="F36" s="1" t="s">
        <v>44</v>
      </c>
      <c r="G36" s="1" t="s">
        <v>167</v>
      </c>
      <c r="H36" s="1" t="s">
        <v>45</v>
      </c>
      <c r="I36" s="1" t="s">
        <v>168</v>
      </c>
      <c r="J36" s="1" t="s">
        <v>45</v>
      </c>
      <c r="K36" s="1" t="s">
        <v>169</v>
      </c>
      <c r="L36" s="1" t="s">
        <v>45</v>
      </c>
      <c r="M36" s="1" t="s">
        <v>170</v>
      </c>
      <c r="N36" s="1" t="s">
        <v>45</v>
      </c>
      <c r="O36" s="1" t="s">
        <v>171</v>
      </c>
      <c r="P36" s="1" t="s">
        <v>45</v>
      </c>
      <c r="Q36" s="1" t="s">
        <v>172</v>
      </c>
      <c r="R36" s="1" t="s">
        <v>40</v>
      </c>
      <c r="S36" s="1" t="s">
        <v>173</v>
      </c>
      <c r="T36" s="1" t="s">
        <v>52</v>
      </c>
      <c r="V36" s="1" t="s">
        <v>52</v>
      </c>
      <c r="X36" s="1" t="s">
        <v>52</v>
      </c>
      <c r="Y36" s="1" t="s">
        <v>174</v>
      </c>
      <c r="Z36" s="1" t="s">
        <v>45</v>
      </c>
      <c r="AA36" s="1" t="s">
        <v>175</v>
      </c>
      <c r="AB36" s="1" t="s">
        <v>45</v>
      </c>
      <c r="AC36" s="1" t="s">
        <v>176</v>
      </c>
      <c r="AD36" s="1" t="s">
        <v>45</v>
      </c>
      <c r="AE36" s="1" t="s">
        <v>177</v>
      </c>
      <c r="AF36" s="1" t="s">
        <v>40</v>
      </c>
      <c r="AH36" s="1" t="s">
        <v>40</v>
      </c>
    </row>
    <row r="37" spans="1:36" ht="15.65" customHeight="1">
      <c r="A37" s="1">
        <v>46</v>
      </c>
      <c r="B37" s="1" t="s">
        <v>207</v>
      </c>
      <c r="C37" s="1" t="s">
        <v>596</v>
      </c>
      <c r="D37" s="1" t="s">
        <v>37</v>
      </c>
      <c r="F37" s="1" t="s">
        <v>44</v>
      </c>
      <c r="G37" s="1" t="s">
        <v>178</v>
      </c>
      <c r="H37" s="1" t="s">
        <v>40</v>
      </c>
      <c r="J37" s="1" t="s">
        <v>40</v>
      </c>
      <c r="L37" s="1" t="s">
        <v>40</v>
      </c>
      <c r="N37" s="1" t="s">
        <v>40</v>
      </c>
      <c r="P37" s="1" t="s">
        <v>40</v>
      </c>
      <c r="R37" s="1" t="s">
        <v>40</v>
      </c>
      <c r="T37" s="1" t="s">
        <v>45</v>
      </c>
      <c r="U37" s="1" t="s">
        <v>179</v>
      </c>
      <c r="V37" s="1" t="s">
        <v>52</v>
      </c>
      <c r="W37" s="1" t="s">
        <v>180</v>
      </c>
      <c r="X37" s="1" t="s">
        <v>40</v>
      </c>
      <c r="Z37" s="1" t="s">
        <v>40</v>
      </c>
      <c r="AB37" s="1" t="s">
        <v>40</v>
      </c>
      <c r="AD37" s="1" t="s">
        <v>52</v>
      </c>
      <c r="AE37" s="1" t="s">
        <v>181</v>
      </c>
      <c r="AF37" s="1" t="s">
        <v>40</v>
      </c>
      <c r="AH37" s="1" t="s">
        <v>40</v>
      </c>
      <c r="AJ37" s="1" t="s">
        <v>182</v>
      </c>
    </row>
    <row r="38" spans="1:36" ht="15.65" customHeight="1">
      <c r="A38" s="1">
        <v>47</v>
      </c>
      <c r="B38" s="1" t="s">
        <v>183</v>
      </c>
      <c r="C38" s="1" t="s">
        <v>598</v>
      </c>
      <c r="D38" s="1" t="s">
        <v>37</v>
      </c>
      <c r="F38" s="1" t="s">
        <v>77</v>
      </c>
      <c r="G38" s="1" t="s">
        <v>184</v>
      </c>
      <c r="AJ38" s="1" t="s">
        <v>185</v>
      </c>
    </row>
    <row r="39" spans="1:36" ht="15.65" customHeight="1">
      <c r="A39" s="1">
        <v>48</v>
      </c>
      <c r="B39" s="1" t="s">
        <v>186</v>
      </c>
      <c r="C39" s="1" t="s">
        <v>599</v>
      </c>
      <c r="D39" s="1" t="s">
        <v>37</v>
      </c>
      <c r="F39" s="1" t="s">
        <v>62</v>
      </c>
      <c r="G39" s="1" t="s">
        <v>187</v>
      </c>
      <c r="H39" s="1" t="s">
        <v>40</v>
      </c>
      <c r="I39" s="1" t="s">
        <v>188</v>
      </c>
      <c r="J39" s="1" t="s">
        <v>40</v>
      </c>
      <c r="K39" s="1" t="s">
        <v>189</v>
      </c>
      <c r="L39" s="1" t="s">
        <v>40</v>
      </c>
      <c r="M39" s="1" t="s">
        <v>190</v>
      </c>
      <c r="N39" s="1" t="s">
        <v>40</v>
      </c>
      <c r="O39" s="1" t="s">
        <v>189</v>
      </c>
      <c r="P39" s="1" t="s">
        <v>40</v>
      </c>
      <c r="Q39" s="1" t="s">
        <v>191</v>
      </c>
      <c r="R39" s="1" t="s">
        <v>40</v>
      </c>
      <c r="S39" s="1" t="s">
        <v>191</v>
      </c>
      <c r="T39" s="1" t="s">
        <v>40</v>
      </c>
      <c r="U39" s="1" t="s">
        <v>192</v>
      </c>
      <c r="V39" s="1" t="s">
        <v>40</v>
      </c>
      <c r="W39" s="1" t="s">
        <v>192</v>
      </c>
      <c r="X39" s="1" t="s">
        <v>40</v>
      </c>
      <c r="Y39" s="1" t="s">
        <v>193</v>
      </c>
      <c r="Z39" s="1" t="s">
        <v>40</v>
      </c>
      <c r="AA39" s="1" t="s">
        <v>194</v>
      </c>
      <c r="AB39" s="1" t="s">
        <v>52</v>
      </c>
      <c r="AC39" s="1" t="s">
        <v>195</v>
      </c>
      <c r="AD39" s="1" t="s">
        <v>40</v>
      </c>
      <c r="AE39" s="1" t="s">
        <v>192</v>
      </c>
      <c r="AF39" s="1" t="s">
        <v>40</v>
      </c>
      <c r="AG39" s="1" t="s">
        <v>191</v>
      </c>
      <c r="AH39" s="1" t="s">
        <v>40</v>
      </c>
      <c r="AI39" s="1" t="s">
        <v>192</v>
      </c>
      <c r="AJ39" s="1" t="s">
        <v>196</v>
      </c>
    </row>
    <row r="40" spans="1:36" ht="15.65" customHeight="1">
      <c r="A40" s="1">
        <v>49</v>
      </c>
      <c r="B40" s="1" t="s">
        <v>197</v>
      </c>
      <c r="C40" s="1" t="s">
        <v>596</v>
      </c>
      <c r="F40" s="1" t="s">
        <v>62</v>
      </c>
      <c r="G40" s="1" t="s">
        <v>198</v>
      </c>
      <c r="AD40" s="1" t="s">
        <v>45</v>
      </c>
      <c r="AE40" s="1" t="s">
        <v>199</v>
      </c>
    </row>
    <row r="41" spans="1:36" ht="15.65" customHeight="1">
      <c r="A41" s="1">
        <v>50</v>
      </c>
      <c r="B41" s="1" t="s">
        <v>200</v>
      </c>
      <c r="C41" s="1" t="s">
        <v>596</v>
      </c>
      <c r="F41" s="1" t="s">
        <v>44</v>
      </c>
      <c r="H41" s="1" t="s">
        <v>40</v>
      </c>
      <c r="J41" s="1" t="s">
        <v>40</v>
      </c>
      <c r="L41" s="1" t="s">
        <v>40</v>
      </c>
      <c r="N41" s="1" t="s">
        <v>40</v>
      </c>
      <c r="P41" s="1" t="s">
        <v>40</v>
      </c>
      <c r="R41" s="1" t="s">
        <v>40</v>
      </c>
      <c r="T41" s="1" t="s">
        <v>40</v>
      </c>
      <c r="V41" s="1" t="s">
        <v>40</v>
      </c>
      <c r="X41" s="1" t="s">
        <v>40</v>
      </c>
      <c r="Z41" s="1" t="s">
        <v>40</v>
      </c>
      <c r="AB41" s="1" t="s">
        <v>40</v>
      </c>
      <c r="AD41" s="1" t="s">
        <v>45</v>
      </c>
      <c r="AE41" s="1" t="s">
        <v>201</v>
      </c>
      <c r="AF41" s="1" t="s">
        <v>40</v>
      </c>
      <c r="AH41" s="1" t="s">
        <v>40</v>
      </c>
    </row>
    <row r="42" spans="1:36" ht="15.65" customHeight="1">
      <c r="A42" s="1">
        <v>51</v>
      </c>
      <c r="B42" s="1" t="s">
        <v>202</v>
      </c>
      <c r="C42" s="1" t="s">
        <v>596</v>
      </c>
      <c r="D42" s="1" t="s">
        <v>37</v>
      </c>
      <c r="F42" s="1" t="s">
        <v>44</v>
      </c>
      <c r="J42" s="1" t="s">
        <v>40</v>
      </c>
      <c r="L42" s="1" t="s">
        <v>40</v>
      </c>
      <c r="N42" s="1" t="s">
        <v>40</v>
      </c>
      <c r="P42" s="1" t="s">
        <v>40</v>
      </c>
      <c r="R42" s="1" t="s">
        <v>40</v>
      </c>
      <c r="T42" s="1" t="s">
        <v>40</v>
      </c>
      <c r="V42" s="1" t="s">
        <v>40</v>
      </c>
      <c r="X42" s="1" t="s">
        <v>40</v>
      </c>
      <c r="Z42" s="1" t="s">
        <v>40</v>
      </c>
      <c r="AA42" s="1" t="s">
        <v>203</v>
      </c>
      <c r="AB42" s="1" t="s">
        <v>40</v>
      </c>
      <c r="AD42" s="1" t="s">
        <v>45</v>
      </c>
      <c r="AE42" s="1" t="s">
        <v>204</v>
      </c>
      <c r="AF42" s="1" t="s">
        <v>40</v>
      </c>
      <c r="AH42" s="1" t="s">
        <v>40</v>
      </c>
    </row>
    <row r="43" spans="1:36" ht="15.65" customHeight="1">
      <c r="A43" s="1">
        <v>52</v>
      </c>
      <c r="B43" s="1" t="s">
        <v>202</v>
      </c>
      <c r="C43" s="1" t="s">
        <v>596</v>
      </c>
      <c r="D43" s="1" t="s">
        <v>37</v>
      </c>
      <c r="F43" s="1" t="s">
        <v>44</v>
      </c>
      <c r="H43" s="1" t="s">
        <v>40</v>
      </c>
      <c r="J43" s="1" t="s">
        <v>40</v>
      </c>
      <c r="L43" s="1" t="s">
        <v>40</v>
      </c>
      <c r="N43" s="1" t="s">
        <v>40</v>
      </c>
      <c r="P43" s="1" t="s">
        <v>40</v>
      </c>
      <c r="R43" s="1" t="s">
        <v>40</v>
      </c>
      <c r="T43" s="1" t="s">
        <v>40</v>
      </c>
      <c r="V43" s="1" t="s">
        <v>40</v>
      </c>
      <c r="X43" s="1" t="s">
        <v>40</v>
      </c>
      <c r="Z43" s="1" t="s">
        <v>40</v>
      </c>
      <c r="AB43" s="1" t="s">
        <v>40</v>
      </c>
      <c r="AD43" s="1" t="s">
        <v>45</v>
      </c>
      <c r="AE43" s="1" t="s">
        <v>205</v>
      </c>
      <c r="AF43" s="1" t="s">
        <v>40</v>
      </c>
      <c r="AH43" s="1" t="s">
        <v>40</v>
      </c>
    </row>
    <row r="44" spans="1:36" ht="15.65" customHeight="1">
      <c r="A44" s="1">
        <v>53</v>
      </c>
      <c r="B44" s="1" t="s">
        <v>84</v>
      </c>
      <c r="C44" s="1" t="s">
        <v>599</v>
      </c>
      <c r="D44" s="1" t="s">
        <v>37</v>
      </c>
      <c r="F44" s="1" t="s">
        <v>44</v>
      </c>
      <c r="H44" s="1" t="s">
        <v>40</v>
      </c>
      <c r="I44" s="1" t="s">
        <v>206</v>
      </c>
      <c r="J44" s="1" t="s">
        <v>40</v>
      </c>
      <c r="L44" s="1" t="s">
        <v>40</v>
      </c>
      <c r="N44" s="1" t="s">
        <v>40</v>
      </c>
      <c r="P44" s="1" t="s">
        <v>40</v>
      </c>
      <c r="R44" s="1" t="s">
        <v>40</v>
      </c>
      <c r="T44" s="1" t="s">
        <v>40</v>
      </c>
      <c r="V44" s="1" t="s">
        <v>40</v>
      </c>
      <c r="X44" s="1" t="s">
        <v>40</v>
      </c>
      <c r="Z44" s="1" t="s">
        <v>40</v>
      </c>
      <c r="AB44" s="1" t="s">
        <v>40</v>
      </c>
      <c r="AD44" s="1" t="s">
        <v>40</v>
      </c>
      <c r="AF44" s="1" t="s">
        <v>40</v>
      </c>
      <c r="AH44" s="1" t="s">
        <v>40</v>
      </c>
    </row>
    <row r="45" spans="1:36" ht="15.65" customHeight="1">
      <c r="A45" s="1">
        <v>54</v>
      </c>
      <c r="B45" s="1" t="s">
        <v>84</v>
      </c>
      <c r="C45" s="1" t="s">
        <v>599</v>
      </c>
      <c r="D45" s="1" t="s">
        <v>37</v>
      </c>
      <c r="F45" s="1" t="s">
        <v>44</v>
      </c>
      <c r="H45" s="1" t="s">
        <v>40</v>
      </c>
      <c r="J45" s="1" t="s">
        <v>40</v>
      </c>
      <c r="L45" s="1" t="s">
        <v>40</v>
      </c>
      <c r="N45" s="1" t="s">
        <v>40</v>
      </c>
      <c r="P45" s="1" t="s">
        <v>40</v>
      </c>
      <c r="R45" s="1" t="s">
        <v>40</v>
      </c>
      <c r="T45" s="1" t="s">
        <v>40</v>
      </c>
      <c r="V45" s="1" t="s">
        <v>40</v>
      </c>
      <c r="X45" s="1" t="s">
        <v>40</v>
      </c>
      <c r="Z45" s="1" t="s">
        <v>40</v>
      </c>
      <c r="AB45" s="1" t="s">
        <v>40</v>
      </c>
      <c r="AD45" s="1" t="s">
        <v>40</v>
      </c>
      <c r="AF45" s="1" t="s">
        <v>40</v>
      </c>
      <c r="AH45" s="1" t="s">
        <v>40</v>
      </c>
    </row>
    <row r="46" spans="1:36" ht="15.65" customHeight="1">
      <c r="A46" s="1">
        <v>55</v>
      </c>
      <c r="B46" s="1" t="s">
        <v>207</v>
      </c>
      <c r="C46" s="1" t="s">
        <v>596</v>
      </c>
      <c r="D46" s="1" t="s">
        <v>37</v>
      </c>
      <c r="F46" s="1" t="s">
        <v>44</v>
      </c>
      <c r="AD46" s="1" t="s">
        <v>45</v>
      </c>
      <c r="AE46" s="1" t="s">
        <v>208</v>
      </c>
    </row>
    <row r="47" spans="1:36" ht="15.65" customHeight="1">
      <c r="A47" s="1">
        <v>56</v>
      </c>
      <c r="B47" s="1" t="s">
        <v>209</v>
      </c>
      <c r="C47" s="1" t="s">
        <v>598</v>
      </c>
      <c r="D47" s="1" t="s">
        <v>37</v>
      </c>
      <c r="F47" s="1" t="s">
        <v>77</v>
      </c>
      <c r="G47" s="1" t="s">
        <v>210</v>
      </c>
      <c r="H47" s="1" t="s">
        <v>40</v>
      </c>
      <c r="J47" s="1" t="s">
        <v>40</v>
      </c>
      <c r="L47" s="1" t="s">
        <v>40</v>
      </c>
      <c r="N47" s="1" t="s">
        <v>40</v>
      </c>
      <c r="P47" s="1" t="s">
        <v>40</v>
      </c>
      <c r="R47" s="1" t="s">
        <v>40</v>
      </c>
      <c r="T47" s="1" t="s">
        <v>40</v>
      </c>
      <c r="V47" s="1" t="s">
        <v>40</v>
      </c>
      <c r="X47" s="1" t="s">
        <v>40</v>
      </c>
      <c r="Z47" s="1" t="s">
        <v>40</v>
      </c>
      <c r="AA47" s="1" t="s">
        <v>211</v>
      </c>
      <c r="AB47" s="1" t="s">
        <v>40</v>
      </c>
      <c r="AD47" s="1" t="s">
        <v>40</v>
      </c>
      <c r="AE47" s="1" t="s">
        <v>212</v>
      </c>
      <c r="AF47" s="1" t="s">
        <v>40</v>
      </c>
      <c r="AH47" s="1" t="s">
        <v>40</v>
      </c>
    </row>
    <row r="48" spans="1:36" ht="15.65" customHeight="1">
      <c r="A48" s="1">
        <v>57</v>
      </c>
      <c r="B48" s="1" t="s">
        <v>200</v>
      </c>
      <c r="C48" s="1" t="s">
        <v>596</v>
      </c>
      <c r="D48" s="1" t="s">
        <v>37</v>
      </c>
      <c r="F48" s="1" t="s">
        <v>44</v>
      </c>
      <c r="AB48" s="1" t="s">
        <v>40</v>
      </c>
      <c r="AD48" s="1" t="s">
        <v>45</v>
      </c>
      <c r="AE48" s="1" t="s">
        <v>144</v>
      </c>
      <c r="AF48" s="1" t="s">
        <v>40</v>
      </c>
      <c r="AH48" s="1" t="s">
        <v>40</v>
      </c>
    </row>
    <row r="49" spans="1:36" ht="15.65" customHeight="1">
      <c r="A49" s="1">
        <v>58</v>
      </c>
      <c r="B49" s="1" t="s">
        <v>213</v>
      </c>
      <c r="C49" s="1" t="s">
        <v>599</v>
      </c>
      <c r="D49" s="1" t="s">
        <v>37</v>
      </c>
      <c r="F49" s="1" t="s">
        <v>44</v>
      </c>
      <c r="H49" s="1" t="s">
        <v>40</v>
      </c>
      <c r="J49" s="1" t="s">
        <v>40</v>
      </c>
      <c r="L49" s="1" t="s">
        <v>40</v>
      </c>
      <c r="N49" s="1" t="s">
        <v>40</v>
      </c>
      <c r="P49" s="1" t="s">
        <v>40</v>
      </c>
      <c r="R49" s="1" t="s">
        <v>40</v>
      </c>
      <c r="T49" s="1" t="s">
        <v>40</v>
      </c>
      <c r="V49" s="1" t="s">
        <v>40</v>
      </c>
      <c r="X49" s="1" t="s">
        <v>40</v>
      </c>
      <c r="Z49" s="1" t="s">
        <v>40</v>
      </c>
      <c r="AB49" s="1" t="s">
        <v>40</v>
      </c>
      <c r="AD49" s="1" t="s">
        <v>40</v>
      </c>
      <c r="AF49" s="1" t="s">
        <v>40</v>
      </c>
      <c r="AH49" s="1" t="s">
        <v>40</v>
      </c>
    </row>
    <row r="50" spans="1:36" ht="15.65" customHeight="1">
      <c r="A50" s="1">
        <v>59</v>
      </c>
      <c r="B50" s="1" t="s">
        <v>214</v>
      </c>
      <c r="C50" s="1" t="s">
        <v>596</v>
      </c>
      <c r="D50" s="1" t="s">
        <v>37</v>
      </c>
      <c r="F50" s="1" t="s">
        <v>44</v>
      </c>
      <c r="G50" s="1" t="s">
        <v>215</v>
      </c>
      <c r="H50" s="1" t="s">
        <v>52</v>
      </c>
      <c r="I50" s="1" t="s">
        <v>216</v>
      </c>
      <c r="J50" s="1" t="s">
        <v>52</v>
      </c>
      <c r="K50" s="1" t="s">
        <v>216</v>
      </c>
      <c r="L50" s="1" t="s">
        <v>40</v>
      </c>
      <c r="M50" s="1" t="s">
        <v>216</v>
      </c>
      <c r="N50" s="1" t="s">
        <v>40</v>
      </c>
      <c r="O50" s="1" t="s">
        <v>217</v>
      </c>
      <c r="P50" s="1" t="s">
        <v>40</v>
      </c>
      <c r="Q50" s="1" t="s">
        <v>218</v>
      </c>
      <c r="R50" s="1" t="s">
        <v>52</v>
      </c>
      <c r="S50" s="1" t="s">
        <v>216</v>
      </c>
      <c r="T50" s="1" t="s">
        <v>40</v>
      </c>
      <c r="V50" s="1" t="s">
        <v>40</v>
      </c>
      <c r="W50" s="1" t="s">
        <v>219</v>
      </c>
      <c r="X50" s="1" t="s">
        <v>52</v>
      </c>
      <c r="Y50" s="1" t="s">
        <v>218</v>
      </c>
      <c r="Z50" s="1" t="s">
        <v>40</v>
      </c>
      <c r="AA50" s="1" t="s">
        <v>218</v>
      </c>
      <c r="AB50" s="1" t="s">
        <v>52</v>
      </c>
      <c r="AC50" s="1" t="s">
        <v>220</v>
      </c>
      <c r="AD50" s="1" t="s">
        <v>52</v>
      </c>
      <c r="AE50" s="1" t="s">
        <v>218</v>
      </c>
      <c r="AF50" s="1" t="s">
        <v>40</v>
      </c>
      <c r="AG50" s="1" t="s">
        <v>218</v>
      </c>
      <c r="AH50" s="1" t="s">
        <v>40</v>
      </c>
      <c r="AI50" s="1" t="s">
        <v>218</v>
      </c>
      <c r="AJ50" s="1" t="s">
        <v>221</v>
      </c>
    </row>
    <row r="51" spans="1:36" ht="15.65" customHeight="1">
      <c r="A51" s="1">
        <v>60</v>
      </c>
      <c r="B51" s="1" t="s">
        <v>200</v>
      </c>
      <c r="C51" s="1" t="s">
        <v>596</v>
      </c>
      <c r="D51" s="1" t="s">
        <v>37</v>
      </c>
      <c r="F51" s="1" t="s">
        <v>44</v>
      </c>
      <c r="AD51" s="1" t="s">
        <v>45</v>
      </c>
      <c r="AE51" s="1" t="s">
        <v>222</v>
      </c>
    </row>
    <row r="52" spans="1:36" ht="15.65" customHeight="1">
      <c r="A52" s="1">
        <v>61</v>
      </c>
      <c r="B52" s="1" t="s">
        <v>224</v>
      </c>
      <c r="C52" s="1" t="s">
        <v>599</v>
      </c>
      <c r="D52" s="1" t="s">
        <v>37</v>
      </c>
      <c r="F52" s="1" t="s">
        <v>44</v>
      </c>
      <c r="G52" s="1" t="s">
        <v>223</v>
      </c>
      <c r="H52" s="1" t="s">
        <v>40</v>
      </c>
      <c r="J52" s="1" t="s">
        <v>40</v>
      </c>
      <c r="L52" s="1" t="s">
        <v>40</v>
      </c>
      <c r="N52" s="1" t="s">
        <v>40</v>
      </c>
      <c r="P52" s="1" t="s">
        <v>40</v>
      </c>
      <c r="R52" s="1" t="s">
        <v>40</v>
      </c>
      <c r="T52" s="1" t="s">
        <v>40</v>
      </c>
      <c r="V52" s="1" t="s">
        <v>40</v>
      </c>
      <c r="X52" s="1" t="s">
        <v>40</v>
      </c>
      <c r="Z52" s="1" t="s">
        <v>40</v>
      </c>
      <c r="AB52" s="1" t="s">
        <v>40</v>
      </c>
      <c r="AD52" s="1" t="s">
        <v>40</v>
      </c>
      <c r="AF52" s="1" t="s">
        <v>40</v>
      </c>
      <c r="AH52" s="1" t="s">
        <v>40</v>
      </c>
    </row>
    <row r="53" spans="1:36" ht="15.65" customHeight="1">
      <c r="A53" s="1">
        <v>62</v>
      </c>
      <c r="B53" s="1" t="s">
        <v>224</v>
      </c>
      <c r="C53" s="1" t="s">
        <v>599</v>
      </c>
      <c r="D53" s="1" t="s">
        <v>37</v>
      </c>
      <c r="F53" s="1" t="s">
        <v>62</v>
      </c>
      <c r="G53" s="1" t="s">
        <v>225</v>
      </c>
      <c r="H53" s="1" t="s">
        <v>40</v>
      </c>
      <c r="J53" s="1" t="s">
        <v>40</v>
      </c>
      <c r="L53" s="1" t="s">
        <v>40</v>
      </c>
      <c r="N53" s="1" t="s">
        <v>40</v>
      </c>
      <c r="P53" s="1" t="s">
        <v>40</v>
      </c>
      <c r="R53" s="1" t="s">
        <v>40</v>
      </c>
      <c r="T53" s="1" t="s">
        <v>40</v>
      </c>
      <c r="V53" s="1" t="s">
        <v>40</v>
      </c>
      <c r="X53" s="1" t="s">
        <v>40</v>
      </c>
      <c r="Z53" s="1" t="s">
        <v>40</v>
      </c>
      <c r="AB53" s="1" t="s">
        <v>40</v>
      </c>
      <c r="AD53" s="1" t="s">
        <v>40</v>
      </c>
      <c r="AF53" s="1" t="s">
        <v>40</v>
      </c>
      <c r="AH53" s="1" t="s">
        <v>40</v>
      </c>
    </row>
    <row r="54" spans="1:36" ht="15.65" customHeight="1">
      <c r="A54" s="1">
        <v>63</v>
      </c>
      <c r="B54" s="1" t="s">
        <v>226</v>
      </c>
      <c r="C54" s="1" t="s">
        <v>596</v>
      </c>
      <c r="D54" s="1" t="s">
        <v>37</v>
      </c>
      <c r="F54" s="1" t="s">
        <v>44</v>
      </c>
      <c r="G54" s="1" t="s">
        <v>227</v>
      </c>
      <c r="H54" s="1" t="s">
        <v>45</v>
      </c>
      <c r="I54" s="1" t="s">
        <v>228</v>
      </c>
      <c r="J54" s="1" t="s">
        <v>45</v>
      </c>
      <c r="K54" s="1" t="s">
        <v>229</v>
      </c>
    </row>
    <row r="55" spans="1:36" ht="15.65" customHeight="1">
      <c r="A55" s="1">
        <v>64</v>
      </c>
      <c r="B55" s="1" t="s">
        <v>226</v>
      </c>
      <c r="C55" s="1" t="s">
        <v>596</v>
      </c>
      <c r="D55" s="1" t="s">
        <v>37</v>
      </c>
      <c r="F55" s="1" t="s">
        <v>44</v>
      </c>
      <c r="G55" s="1" t="s">
        <v>230</v>
      </c>
      <c r="AD55" s="1" t="s">
        <v>45</v>
      </c>
    </row>
    <row r="56" spans="1:36" ht="15.65" customHeight="1">
      <c r="A56" s="1">
        <v>65</v>
      </c>
      <c r="B56" s="1" t="s">
        <v>84</v>
      </c>
      <c r="C56" s="1" t="s">
        <v>599</v>
      </c>
      <c r="D56" s="1" t="s">
        <v>37</v>
      </c>
      <c r="F56" s="1" t="s">
        <v>157</v>
      </c>
      <c r="G56" s="1" t="s">
        <v>231</v>
      </c>
      <c r="H56" s="1" t="s">
        <v>40</v>
      </c>
      <c r="J56" s="1" t="s">
        <v>40</v>
      </c>
      <c r="L56" s="1" t="s">
        <v>40</v>
      </c>
      <c r="M56" s="1" t="s">
        <v>232</v>
      </c>
      <c r="N56" s="1" t="s">
        <v>40</v>
      </c>
      <c r="P56" s="1" t="s">
        <v>40</v>
      </c>
      <c r="R56" s="1" t="s">
        <v>40</v>
      </c>
      <c r="T56" s="1" t="s">
        <v>40</v>
      </c>
      <c r="V56" s="1" t="s">
        <v>52</v>
      </c>
      <c r="W56" s="1" t="s">
        <v>233</v>
      </c>
      <c r="X56" s="1" t="s">
        <v>40</v>
      </c>
      <c r="Z56" s="1" t="s">
        <v>52</v>
      </c>
      <c r="AA56" s="1" t="s">
        <v>234</v>
      </c>
      <c r="AB56" s="1" t="s">
        <v>40</v>
      </c>
      <c r="AD56" s="1" t="s">
        <v>40</v>
      </c>
      <c r="AF56" s="1" t="s">
        <v>40</v>
      </c>
      <c r="AH56" s="1" t="s">
        <v>40</v>
      </c>
    </row>
    <row r="57" spans="1:36" ht="15.65" customHeight="1">
      <c r="A57" s="1">
        <v>66</v>
      </c>
      <c r="B57" s="1" t="s">
        <v>235</v>
      </c>
      <c r="C57" s="1" t="s">
        <v>599</v>
      </c>
      <c r="D57" s="1" t="s">
        <v>37</v>
      </c>
      <c r="F57" s="1" t="s">
        <v>44</v>
      </c>
      <c r="G57" s="1" t="s">
        <v>236</v>
      </c>
      <c r="H57" s="1" t="s">
        <v>40</v>
      </c>
      <c r="J57" s="1" t="s">
        <v>40</v>
      </c>
      <c r="K57" s="1" t="s">
        <v>237</v>
      </c>
      <c r="L57" s="1" t="s">
        <v>40</v>
      </c>
      <c r="M57" s="1" t="s">
        <v>238</v>
      </c>
      <c r="N57" s="1" t="s">
        <v>40</v>
      </c>
      <c r="P57" s="1" t="s">
        <v>40</v>
      </c>
      <c r="R57" s="1" t="s">
        <v>40</v>
      </c>
      <c r="T57" s="1" t="s">
        <v>40</v>
      </c>
      <c r="U57" s="1" t="s">
        <v>239</v>
      </c>
      <c r="V57" s="1" t="s">
        <v>40</v>
      </c>
      <c r="W57" s="1" t="s">
        <v>240</v>
      </c>
      <c r="X57" s="1" t="s">
        <v>52</v>
      </c>
      <c r="Y57" s="1" t="s">
        <v>241</v>
      </c>
      <c r="Z57" s="1" t="s">
        <v>40</v>
      </c>
      <c r="AA57" s="1" t="s">
        <v>242</v>
      </c>
      <c r="AB57" s="1" t="s">
        <v>40</v>
      </c>
      <c r="AC57" s="1" t="s">
        <v>243</v>
      </c>
      <c r="AD57" s="1" t="s">
        <v>40</v>
      </c>
      <c r="AE57" s="1" t="s">
        <v>244</v>
      </c>
      <c r="AF57" s="1" t="s">
        <v>40</v>
      </c>
      <c r="AH57" s="1" t="s">
        <v>40</v>
      </c>
      <c r="AI57" s="1" t="s">
        <v>245</v>
      </c>
      <c r="AJ57" s="1" t="s">
        <v>246</v>
      </c>
    </row>
    <row r="58" spans="1:36" ht="15.65" customHeight="1">
      <c r="A58" s="1">
        <v>67</v>
      </c>
      <c r="B58" s="1" t="s">
        <v>247</v>
      </c>
      <c r="C58" s="1" t="s">
        <v>599</v>
      </c>
      <c r="D58" s="1" t="s">
        <v>37</v>
      </c>
      <c r="F58" s="1" t="s">
        <v>248</v>
      </c>
      <c r="G58" s="1" t="s">
        <v>249</v>
      </c>
      <c r="H58" s="1" t="s">
        <v>40</v>
      </c>
      <c r="I58" s="1" t="s">
        <v>250</v>
      </c>
      <c r="J58" s="1" t="s">
        <v>40</v>
      </c>
      <c r="L58" s="1" t="s">
        <v>40</v>
      </c>
      <c r="N58" s="1" t="s">
        <v>40</v>
      </c>
      <c r="P58" s="1" t="s">
        <v>40</v>
      </c>
      <c r="R58" s="1" t="s">
        <v>40</v>
      </c>
      <c r="S58" s="1" t="s">
        <v>251</v>
      </c>
      <c r="T58" s="1" t="s">
        <v>40</v>
      </c>
      <c r="U58" s="1" t="s">
        <v>252</v>
      </c>
      <c r="V58" s="1" t="s">
        <v>52</v>
      </c>
      <c r="W58" s="1" t="s">
        <v>253</v>
      </c>
      <c r="X58" s="1" t="s">
        <v>40</v>
      </c>
      <c r="AA58" s="1" t="s">
        <v>254</v>
      </c>
      <c r="AB58" s="1" t="s">
        <v>40</v>
      </c>
      <c r="AD58" s="1" t="s">
        <v>40</v>
      </c>
      <c r="AF58" s="1" t="s">
        <v>40</v>
      </c>
      <c r="AH58" s="1" t="s">
        <v>40</v>
      </c>
    </row>
    <row r="59" spans="1:36" ht="15.65" customHeight="1">
      <c r="A59" s="1">
        <v>68</v>
      </c>
      <c r="B59" s="1" t="s">
        <v>601</v>
      </c>
      <c r="C59" s="1" t="s">
        <v>550</v>
      </c>
      <c r="D59" s="1" t="s">
        <v>37</v>
      </c>
      <c r="F59" s="1" t="s">
        <v>44</v>
      </c>
      <c r="G59" s="1" t="s">
        <v>255</v>
      </c>
      <c r="H59" s="1" t="s">
        <v>40</v>
      </c>
      <c r="J59" s="1" t="s">
        <v>40</v>
      </c>
      <c r="L59" s="1" t="s">
        <v>40</v>
      </c>
      <c r="N59" s="1" t="s">
        <v>40</v>
      </c>
      <c r="P59" s="1" t="s">
        <v>40</v>
      </c>
      <c r="R59" s="1" t="s">
        <v>40</v>
      </c>
      <c r="T59" s="1" t="s">
        <v>40</v>
      </c>
      <c r="V59" s="1" t="s">
        <v>40</v>
      </c>
      <c r="X59" s="1" t="s">
        <v>40</v>
      </c>
      <c r="Z59" s="1" t="s">
        <v>40</v>
      </c>
      <c r="AB59" s="1" t="s">
        <v>40</v>
      </c>
      <c r="AD59" s="1" t="s">
        <v>45</v>
      </c>
      <c r="AE59" s="1" t="s">
        <v>255</v>
      </c>
      <c r="AF59" s="1" t="s">
        <v>40</v>
      </c>
      <c r="AH59" s="1" t="s">
        <v>40</v>
      </c>
      <c r="AI59" s="1" t="s">
        <v>255</v>
      </c>
      <c r="AJ59" s="1" t="s">
        <v>255</v>
      </c>
    </row>
    <row r="60" spans="1:36" ht="15.65" customHeight="1">
      <c r="A60" s="1">
        <v>69</v>
      </c>
      <c r="B60" s="1" t="s">
        <v>200</v>
      </c>
      <c r="C60" s="1" t="s">
        <v>596</v>
      </c>
      <c r="D60" s="1" t="s">
        <v>37</v>
      </c>
      <c r="F60" s="1" t="s">
        <v>44</v>
      </c>
      <c r="G60" s="1" t="s">
        <v>256</v>
      </c>
      <c r="H60" s="1" t="s">
        <v>40</v>
      </c>
      <c r="I60" s="1" t="s">
        <v>257</v>
      </c>
      <c r="J60" s="1" t="s">
        <v>40</v>
      </c>
      <c r="L60" s="1" t="s">
        <v>40</v>
      </c>
      <c r="N60" s="1" t="s">
        <v>40</v>
      </c>
      <c r="P60" s="1" t="s">
        <v>40</v>
      </c>
      <c r="R60" s="1" t="s">
        <v>40</v>
      </c>
      <c r="T60" s="1" t="s">
        <v>45</v>
      </c>
      <c r="U60" s="1" t="s">
        <v>258</v>
      </c>
      <c r="V60" s="1" t="s">
        <v>45</v>
      </c>
      <c r="W60" s="1" t="s">
        <v>259</v>
      </c>
      <c r="X60" s="1" t="s">
        <v>40</v>
      </c>
      <c r="Z60" s="1" t="s">
        <v>40</v>
      </c>
      <c r="AA60" s="1" t="s">
        <v>260</v>
      </c>
      <c r="AB60" s="1" t="s">
        <v>40</v>
      </c>
      <c r="AD60" s="1" t="s">
        <v>45</v>
      </c>
      <c r="AE60" s="1" t="s">
        <v>261</v>
      </c>
      <c r="AF60" s="1" t="s">
        <v>40</v>
      </c>
      <c r="AH60" s="1" t="s">
        <v>40</v>
      </c>
      <c r="AI60" s="1" t="s">
        <v>262</v>
      </c>
      <c r="AJ60" s="1" t="s">
        <v>45</v>
      </c>
    </row>
    <row r="61" spans="1:36" ht="15.65" customHeight="1">
      <c r="A61" s="1">
        <v>70</v>
      </c>
      <c r="B61" s="1" t="s">
        <v>602</v>
      </c>
      <c r="C61" s="1" t="s">
        <v>596</v>
      </c>
      <c r="F61" s="1" t="s">
        <v>44</v>
      </c>
      <c r="AD61" s="1" t="s">
        <v>45</v>
      </c>
    </row>
    <row r="62" spans="1:36" ht="15.65" customHeight="1">
      <c r="A62" s="1">
        <v>71</v>
      </c>
      <c r="B62" s="1" t="s">
        <v>84</v>
      </c>
      <c r="C62" s="1" t="s">
        <v>599</v>
      </c>
      <c r="D62" s="1" t="s">
        <v>37</v>
      </c>
      <c r="F62" s="1" t="s">
        <v>44</v>
      </c>
      <c r="G62" s="1" t="s">
        <v>45</v>
      </c>
      <c r="H62" s="1" t="s">
        <v>40</v>
      </c>
      <c r="J62" s="1" t="s">
        <v>40</v>
      </c>
      <c r="L62" s="1" t="s">
        <v>40</v>
      </c>
      <c r="N62" s="1" t="s">
        <v>40</v>
      </c>
      <c r="P62" s="1" t="s">
        <v>40</v>
      </c>
      <c r="R62" s="1" t="s">
        <v>40</v>
      </c>
      <c r="T62" s="1" t="s">
        <v>40</v>
      </c>
      <c r="V62" s="1" t="s">
        <v>40</v>
      </c>
      <c r="X62" s="1" t="s">
        <v>40</v>
      </c>
      <c r="Z62" s="1" t="s">
        <v>40</v>
      </c>
      <c r="AB62" s="1" t="s">
        <v>40</v>
      </c>
      <c r="AD62" s="1" t="s">
        <v>40</v>
      </c>
      <c r="AF62" s="1" t="s">
        <v>40</v>
      </c>
      <c r="AH62" s="1" t="s">
        <v>40</v>
      </c>
    </row>
    <row r="63" spans="1:36" ht="15.65" customHeight="1">
      <c r="A63" s="1">
        <v>72</v>
      </c>
      <c r="B63" s="1" t="s">
        <v>214</v>
      </c>
      <c r="C63" s="1" t="s">
        <v>596</v>
      </c>
      <c r="D63" s="1" t="s">
        <v>37</v>
      </c>
      <c r="F63" s="1" t="s">
        <v>44</v>
      </c>
      <c r="N63" s="1" t="s">
        <v>52</v>
      </c>
      <c r="AD63" s="1" t="s">
        <v>45</v>
      </c>
    </row>
    <row r="64" spans="1:36" ht="15.65" customHeight="1">
      <c r="A64" s="1">
        <v>73</v>
      </c>
      <c r="B64" s="1" t="s">
        <v>214</v>
      </c>
      <c r="C64" s="1" t="s">
        <v>596</v>
      </c>
      <c r="D64" s="1" t="s">
        <v>37</v>
      </c>
      <c r="F64" s="1" t="s">
        <v>77</v>
      </c>
      <c r="AD64" s="1" t="s">
        <v>45</v>
      </c>
      <c r="AE64" s="1" t="s">
        <v>263</v>
      </c>
    </row>
    <row r="65" spans="1:36" ht="15.65" customHeight="1">
      <c r="A65" s="1">
        <v>74</v>
      </c>
      <c r="B65" s="1" t="s">
        <v>264</v>
      </c>
      <c r="C65" s="1" t="s">
        <v>596</v>
      </c>
      <c r="D65" s="1" t="s">
        <v>37</v>
      </c>
      <c r="F65" s="1" t="s">
        <v>44</v>
      </c>
      <c r="G65" s="1" t="s">
        <v>265</v>
      </c>
      <c r="N65" s="1" t="s">
        <v>40</v>
      </c>
      <c r="Z65" s="1" t="s">
        <v>40</v>
      </c>
      <c r="AD65" s="1" t="s">
        <v>45</v>
      </c>
    </row>
    <row r="66" spans="1:36" ht="15.65" customHeight="1">
      <c r="A66" s="1">
        <v>75</v>
      </c>
      <c r="B66" s="1" t="s">
        <v>197</v>
      </c>
      <c r="C66" s="1" t="s">
        <v>596</v>
      </c>
      <c r="D66" s="1" t="s">
        <v>37</v>
      </c>
      <c r="F66" s="1" t="s">
        <v>44</v>
      </c>
      <c r="G66" s="1" t="s">
        <v>266</v>
      </c>
      <c r="H66" s="1" t="s">
        <v>52</v>
      </c>
      <c r="J66" s="1" t="s">
        <v>40</v>
      </c>
      <c r="L66" s="1" t="s">
        <v>40</v>
      </c>
      <c r="N66" s="1" t="s">
        <v>40</v>
      </c>
      <c r="P66" s="1" t="s">
        <v>52</v>
      </c>
      <c r="R66" s="1" t="s">
        <v>52</v>
      </c>
      <c r="T66" s="1" t="s">
        <v>52</v>
      </c>
      <c r="V66" s="1" t="s">
        <v>45</v>
      </c>
      <c r="X66" s="1" t="s">
        <v>40</v>
      </c>
      <c r="Z66" s="1" t="s">
        <v>40</v>
      </c>
      <c r="AB66" s="1" t="s">
        <v>52</v>
      </c>
      <c r="AD66" s="1" t="s">
        <v>45</v>
      </c>
      <c r="AE66" s="1" t="s">
        <v>267</v>
      </c>
      <c r="AF66" s="1" t="s">
        <v>40</v>
      </c>
      <c r="AH66" s="1" t="s">
        <v>40</v>
      </c>
      <c r="AJ66" s="1" t="s">
        <v>267</v>
      </c>
    </row>
    <row r="67" spans="1:36" ht="15.65" customHeight="1">
      <c r="A67" s="1">
        <v>76</v>
      </c>
      <c r="B67" s="1" t="s">
        <v>209</v>
      </c>
      <c r="C67" s="1" t="s">
        <v>598</v>
      </c>
      <c r="D67" s="1" t="s">
        <v>37</v>
      </c>
      <c r="F67" s="1" t="s">
        <v>44</v>
      </c>
      <c r="G67" s="1" t="s">
        <v>268</v>
      </c>
      <c r="H67" s="1" t="s">
        <v>40</v>
      </c>
      <c r="J67" s="1" t="s">
        <v>40</v>
      </c>
      <c r="L67" s="1" t="s">
        <v>40</v>
      </c>
      <c r="N67" s="1" t="s">
        <v>40</v>
      </c>
      <c r="P67" s="1" t="s">
        <v>40</v>
      </c>
      <c r="R67" s="1" t="s">
        <v>40</v>
      </c>
      <c r="T67" s="1" t="s">
        <v>40</v>
      </c>
      <c r="V67" s="1" t="s">
        <v>40</v>
      </c>
      <c r="X67" s="1" t="s">
        <v>40</v>
      </c>
      <c r="Z67" s="1" t="s">
        <v>40</v>
      </c>
      <c r="AA67" s="2" t="s">
        <v>269</v>
      </c>
      <c r="AB67" s="1" t="s">
        <v>40</v>
      </c>
      <c r="AD67" s="1" t="s">
        <v>40</v>
      </c>
      <c r="AF67" s="1" t="s">
        <v>40</v>
      </c>
      <c r="AH67" s="1" t="s">
        <v>40</v>
      </c>
    </row>
    <row r="68" spans="1:36" ht="15.65" customHeight="1">
      <c r="A68" s="1">
        <v>77</v>
      </c>
      <c r="B68" s="1" t="s">
        <v>142</v>
      </c>
      <c r="C68" s="1" t="s">
        <v>596</v>
      </c>
      <c r="D68" s="1" t="s">
        <v>37</v>
      </c>
      <c r="F68" s="1" t="s">
        <v>44</v>
      </c>
      <c r="G68" s="1" t="s">
        <v>270</v>
      </c>
      <c r="H68" s="1" t="s">
        <v>40</v>
      </c>
      <c r="I68" s="1" t="s">
        <v>271</v>
      </c>
      <c r="J68" s="1" t="s">
        <v>40</v>
      </c>
      <c r="L68" s="1" t="s">
        <v>40</v>
      </c>
      <c r="N68" s="1" t="s">
        <v>40</v>
      </c>
      <c r="P68" s="1" t="s">
        <v>40</v>
      </c>
      <c r="R68" s="1" t="s">
        <v>40</v>
      </c>
      <c r="T68" s="1" t="s">
        <v>40</v>
      </c>
      <c r="U68" s="1" t="s">
        <v>272</v>
      </c>
      <c r="V68" s="1" t="s">
        <v>40</v>
      </c>
      <c r="X68" s="1" t="s">
        <v>40</v>
      </c>
      <c r="Z68" s="1" t="s">
        <v>40</v>
      </c>
      <c r="AA68" s="1" t="s">
        <v>273</v>
      </c>
      <c r="AB68" s="1" t="s">
        <v>40</v>
      </c>
      <c r="AD68" s="1" t="s">
        <v>45</v>
      </c>
      <c r="AE68" s="1" t="s">
        <v>274</v>
      </c>
      <c r="AF68" s="1" t="s">
        <v>40</v>
      </c>
      <c r="AH68" s="1" t="s">
        <v>40</v>
      </c>
    </row>
    <row r="69" spans="1:36" ht="15.65" customHeight="1">
      <c r="A69" s="1">
        <v>78</v>
      </c>
      <c r="B69" s="1" t="s">
        <v>275</v>
      </c>
      <c r="C69" s="1" t="s">
        <v>596</v>
      </c>
      <c r="D69" s="1" t="s">
        <v>37</v>
      </c>
      <c r="F69" s="1" t="s">
        <v>77</v>
      </c>
      <c r="G69" s="1" t="s">
        <v>276</v>
      </c>
      <c r="H69" s="1" t="s">
        <v>40</v>
      </c>
      <c r="I69" s="1" t="s">
        <v>277</v>
      </c>
      <c r="J69" s="1" t="s">
        <v>45</v>
      </c>
      <c r="K69" s="1" t="s">
        <v>278</v>
      </c>
      <c r="L69" s="1" t="s">
        <v>40</v>
      </c>
      <c r="N69" s="1" t="s">
        <v>40</v>
      </c>
      <c r="O69" s="1" t="s">
        <v>279</v>
      </c>
      <c r="P69" s="1" t="s">
        <v>40</v>
      </c>
      <c r="R69" s="1" t="s">
        <v>40</v>
      </c>
      <c r="T69" s="1" t="s">
        <v>40</v>
      </c>
      <c r="V69" s="1" t="s">
        <v>40</v>
      </c>
      <c r="X69" s="1" t="s">
        <v>40</v>
      </c>
      <c r="Z69" s="1" t="s">
        <v>52</v>
      </c>
      <c r="AB69" s="1" t="s">
        <v>52</v>
      </c>
      <c r="AD69" s="1" t="s">
        <v>45</v>
      </c>
      <c r="AE69" s="1" t="s">
        <v>280</v>
      </c>
      <c r="AF69" s="1" t="s">
        <v>40</v>
      </c>
      <c r="AH69" s="1" t="s">
        <v>40</v>
      </c>
      <c r="AJ69" s="1" t="s">
        <v>281</v>
      </c>
    </row>
    <row r="70" spans="1:36" ht="15.65" customHeight="1">
      <c r="A70" s="1">
        <v>79</v>
      </c>
      <c r="B70" s="1" t="s">
        <v>186</v>
      </c>
      <c r="C70" s="1" t="s">
        <v>599</v>
      </c>
      <c r="D70" s="1" t="s">
        <v>37</v>
      </c>
      <c r="F70" s="1" t="s">
        <v>44</v>
      </c>
      <c r="H70" s="1" t="s">
        <v>40</v>
      </c>
      <c r="J70" s="1" t="s">
        <v>40</v>
      </c>
      <c r="L70" s="1" t="s">
        <v>40</v>
      </c>
      <c r="N70" s="1" t="s">
        <v>40</v>
      </c>
      <c r="P70" s="1" t="s">
        <v>40</v>
      </c>
      <c r="R70" s="1" t="s">
        <v>40</v>
      </c>
      <c r="T70" s="1" t="s">
        <v>40</v>
      </c>
      <c r="V70" s="1" t="s">
        <v>40</v>
      </c>
      <c r="X70" s="1" t="s">
        <v>40</v>
      </c>
      <c r="Z70" s="1" t="s">
        <v>40</v>
      </c>
      <c r="AB70" s="1" t="s">
        <v>40</v>
      </c>
      <c r="AD70" s="1" t="s">
        <v>40</v>
      </c>
      <c r="AF70" s="1" t="s">
        <v>40</v>
      </c>
      <c r="AH70" s="1" t="s">
        <v>40</v>
      </c>
      <c r="AJ70" s="1" t="s">
        <v>282</v>
      </c>
    </row>
    <row r="71" spans="1:36" ht="15.65" customHeight="1">
      <c r="A71" s="1">
        <v>80</v>
      </c>
      <c r="B71" s="1" t="s">
        <v>209</v>
      </c>
      <c r="C71" s="1" t="s">
        <v>598</v>
      </c>
      <c r="D71" s="1" t="s">
        <v>37</v>
      </c>
      <c r="F71" s="1" t="s">
        <v>62</v>
      </c>
      <c r="H71" s="1" t="s">
        <v>40</v>
      </c>
      <c r="J71" s="1" t="s">
        <v>40</v>
      </c>
      <c r="K71" s="1" t="s">
        <v>283</v>
      </c>
      <c r="L71" s="1" t="s">
        <v>40</v>
      </c>
      <c r="N71" s="1" t="s">
        <v>40</v>
      </c>
      <c r="O71" s="1" t="s">
        <v>284</v>
      </c>
      <c r="P71" s="1" t="s">
        <v>40</v>
      </c>
      <c r="R71" s="1" t="s">
        <v>40</v>
      </c>
      <c r="T71" s="1" t="s">
        <v>40</v>
      </c>
      <c r="V71" s="1" t="s">
        <v>52</v>
      </c>
      <c r="X71" s="1" t="s">
        <v>40</v>
      </c>
      <c r="Z71" s="1" t="s">
        <v>52</v>
      </c>
      <c r="AB71" s="1" t="s">
        <v>40</v>
      </c>
      <c r="AD71" s="1" t="s">
        <v>40</v>
      </c>
      <c r="AF71" s="1" t="s">
        <v>40</v>
      </c>
      <c r="AH71" s="1" t="s">
        <v>40</v>
      </c>
    </row>
    <row r="72" spans="1:36" ht="15.65" customHeight="1">
      <c r="A72" s="1">
        <v>81</v>
      </c>
      <c r="B72" s="1" t="s">
        <v>603</v>
      </c>
      <c r="C72" s="1" t="s">
        <v>596</v>
      </c>
      <c r="D72" s="1" t="s">
        <v>37</v>
      </c>
      <c r="F72" s="1" t="s">
        <v>157</v>
      </c>
      <c r="AD72" s="1" t="s">
        <v>45</v>
      </c>
    </row>
    <row r="73" spans="1:36" ht="15.65" customHeight="1">
      <c r="A73" s="1">
        <v>82</v>
      </c>
      <c r="B73" s="1" t="s">
        <v>200</v>
      </c>
      <c r="C73" s="1" t="s">
        <v>596</v>
      </c>
      <c r="D73" s="1" t="s">
        <v>37</v>
      </c>
      <c r="F73" s="1" t="s">
        <v>44</v>
      </c>
      <c r="G73" s="1" t="s">
        <v>285</v>
      </c>
      <c r="AD73" s="1" t="s">
        <v>45</v>
      </c>
      <c r="AE73" s="1" t="s">
        <v>286</v>
      </c>
    </row>
    <row r="74" spans="1:36" ht="15.65" customHeight="1">
      <c r="A74" s="1">
        <v>83</v>
      </c>
      <c r="B74" s="1" t="s">
        <v>200</v>
      </c>
      <c r="C74" s="1" t="s">
        <v>596</v>
      </c>
      <c r="D74" s="1" t="s">
        <v>37</v>
      </c>
      <c r="F74" s="1" t="s">
        <v>44</v>
      </c>
      <c r="G74" s="1" t="s">
        <v>287</v>
      </c>
      <c r="AD74" s="1" t="s">
        <v>45</v>
      </c>
      <c r="AE74" s="1" t="s">
        <v>288</v>
      </c>
    </row>
    <row r="75" spans="1:36" ht="15.65" customHeight="1">
      <c r="A75" s="1">
        <v>84</v>
      </c>
      <c r="B75" s="1" t="s">
        <v>289</v>
      </c>
      <c r="C75" s="1" t="s">
        <v>598</v>
      </c>
      <c r="D75" s="1" t="s">
        <v>37</v>
      </c>
      <c r="F75" s="1" t="s">
        <v>44</v>
      </c>
      <c r="G75" s="1" t="s">
        <v>290</v>
      </c>
      <c r="H75" s="1" t="s">
        <v>40</v>
      </c>
      <c r="J75" s="1" t="s">
        <v>40</v>
      </c>
      <c r="L75" s="1" t="s">
        <v>40</v>
      </c>
      <c r="N75" s="1" t="s">
        <v>40</v>
      </c>
      <c r="P75" s="1" t="s">
        <v>40</v>
      </c>
      <c r="R75" s="1" t="s">
        <v>40</v>
      </c>
      <c r="T75" s="1" t="s">
        <v>40</v>
      </c>
      <c r="V75" s="1" t="s">
        <v>40</v>
      </c>
      <c r="W75" s="1" t="s">
        <v>291</v>
      </c>
      <c r="X75" s="1" t="s">
        <v>52</v>
      </c>
      <c r="Y75" s="1" t="s">
        <v>292</v>
      </c>
      <c r="Z75" s="1" t="s">
        <v>40</v>
      </c>
      <c r="AA75" s="1" t="s">
        <v>293</v>
      </c>
      <c r="AB75" s="1" t="s">
        <v>40</v>
      </c>
      <c r="AD75" s="1" t="s">
        <v>40</v>
      </c>
      <c r="AF75" s="1" t="s">
        <v>52</v>
      </c>
      <c r="AH75" s="1" t="s">
        <v>40</v>
      </c>
      <c r="AJ75" s="1" t="s">
        <v>294</v>
      </c>
    </row>
    <row r="76" spans="1:36" ht="15.65" customHeight="1">
      <c r="A76" s="1">
        <v>85</v>
      </c>
      <c r="B76" s="1" t="s">
        <v>207</v>
      </c>
      <c r="C76" s="1" t="s">
        <v>596</v>
      </c>
      <c r="D76" s="1" t="s">
        <v>37</v>
      </c>
      <c r="F76" s="1" t="s">
        <v>44</v>
      </c>
      <c r="G76" s="1" t="s">
        <v>295</v>
      </c>
      <c r="H76" s="1" t="s">
        <v>40</v>
      </c>
      <c r="I76" s="1" t="s">
        <v>45</v>
      </c>
      <c r="J76" s="1" t="s">
        <v>40</v>
      </c>
      <c r="K76" s="1" t="s">
        <v>45</v>
      </c>
      <c r="L76" s="1" t="s">
        <v>40</v>
      </c>
      <c r="M76" s="1" t="s">
        <v>45</v>
      </c>
      <c r="N76" s="1" t="s">
        <v>40</v>
      </c>
      <c r="O76" s="1" t="s">
        <v>45</v>
      </c>
      <c r="P76" s="1" t="s">
        <v>40</v>
      </c>
      <c r="Q76" s="1" t="s">
        <v>45</v>
      </c>
      <c r="R76" s="1" t="s">
        <v>40</v>
      </c>
      <c r="S76" s="1" t="s">
        <v>45</v>
      </c>
      <c r="T76" s="1" t="s">
        <v>40</v>
      </c>
      <c r="U76" s="1" t="s">
        <v>45</v>
      </c>
      <c r="V76" s="1" t="s">
        <v>40</v>
      </c>
      <c r="W76" s="1" t="s">
        <v>296</v>
      </c>
      <c r="X76" s="1" t="s">
        <v>40</v>
      </c>
      <c r="Y76" s="1" t="s">
        <v>45</v>
      </c>
      <c r="Z76" s="1" t="s">
        <v>40</v>
      </c>
      <c r="AA76" s="1" t="s">
        <v>297</v>
      </c>
      <c r="AB76" s="1" t="s">
        <v>40</v>
      </c>
      <c r="AC76" s="1" t="s">
        <v>298</v>
      </c>
      <c r="AD76" s="1" t="s">
        <v>40</v>
      </c>
      <c r="AE76" s="1" t="s">
        <v>299</v>
      </c>
      <c r="AF76" s="1" t="s">
        <v>40</v>
      </c>
      <c r="AG76" s="1" t="s">
        <v>298</v>
      </c>
      <c r="AH76" s="1" t="s">
        <v>40</v>
      </c>
      <c r="AI76" s="1" t="s">
        <v>298</v>
      </c>
      <c r="AJ76" s="1" t="s">
        <v>300</v>
      </c>
    </row>
    <row r="77" spans="1:36" ht="15.65" customHeight="1">
      <c r="A77" s="1">
        <v>86</v>
      </c>
      <c r="B77" s="1" t="s">
        <v>301</v>
      </c>
      <c r="C77" s="1" t="s">
        <v>598</v>
      </c>
      <c r="F77" s="1" t="s">
        <v>44</v>
      </c>
      <c r="G77" s="1" t="s">
        <v>45</v>
      </c>
      <c r="H77" s="1" t="s">
        <v>40</v>
      </c>
      <c r="J77" s="1" t="s">
        <v>40</v>
      </c>
      <c r="L77" s="1" t="s">
        <v>40</v>
      </c>
      <c r="N77" s="1" t="s">
        <v>40</v>
      </c>
      <c r="P77" s="1" t="s">
        <v>40</v>
      </c>
      <c r="R77" s="1" t="s">
        <v>40</v>
      </c>
      <c r="T77" s="1" t="s">
        <v>40</v>
      </c>
      <c r="V77" s="1" t="s">
        <v>40</v>
      </c>
      <c r="X77" s="1" t="s">
        <v>52</v>
      </c>
      <c r="Z77" s="1" t="s">
        <v>52</v>
      </c>
      <c r="AA77" s="1" t="s">
        <v>302</v>
      </c>
      <c r="AB77" s="1" t="s">
        <v>40</v>
      </c>
      <c r="AD77" s="1" t="s">
        <v>40</v>
      </c>
      <c r="AF77" s="1" t="s">
        <v>40</v>
      </c>
      <c r="AH77" s="1" t="s">
        <v>52</v>
      </c>
    </row>
    <row r="78" spans="1:36" ht="15.65" customHeight="1">
      <c r="A78" s="1">
        <v>87</v>
      </c>
      <c r="B78" s="1" t="s">
        <v>76</v>
      </c>
      <c r="C78" s="1" t="s">
        <v>599</v>
      </c>
      <c r="D78" s="1" t="s">
        <v>37</v>
      </c>
      <c r="F78" s="1" t="s">
        <v>77</v>
      </c>
      <c r="G78" s="1" t="s">
        <v>303</v>
      </c>
      <c r="H78" s="1" t="s">
        <v>40</v>
      </c>
      <c r="I78" s="1" t="s">
        <v>45</v>
      </c>
      <c r="J78" s="1" t="s">
        <v>40</v>
      </c>
      <c r="K78" s="1" t="s">
        <v>304</v>
      </c>
      <c r="L78" s="1" t="s">
        <v>40</v>
      </c>
      <c r="M78" s="1" t="s">
        <v>45</v>
      </c>
      <c r="N78" s="1" t="s">
        <v>40</v>
      </c>
      <c r="O78" s="1" t="s">
        <v>45</v>
      </c>
      <c r="P78" s="1" t="s">
        <v>40</v>
      </c>
      <c r="Q78" s="1" t="s">
        <v>45</v>
      </c>
      <c r="R78" s="1" t="s">
        <v>40</v>
      </c>
      <c r="S78" s="1" t="s">
        <v>45</v>
      </c>
      <c r="T78" s="1" t="s">
        <v>40</v>
      </c>
      <c r="U78" s="1" t="s">
        <v>45</v>
      </c>
      <c r="V78" s="1" t="s">
        <v>40</v>
      </c>
      <c r="W78" s="1" t="s">
        <v>45</v>
      </c>
      <c r="X78" s="1" t="s">
        <v>40</v>
      </c>
      <c r="Y78" s="1" t="s">
        <v>45</v>
      </c>
      <c r="Z78" s="1" t="s">
        <v>40</v>
      </c>
      <c r="AA78" s="1" t="s">
        <v>305</v>
      </c>
      <c r="AB78" s="1" t="s">
        <v>40</v>
      </c>
      <c r="AD78" s="1" t="s">
        <v>40</v>
      </c>
      <c r="AE78" s="1" t="s">
        <v>306</v>
      </c>
      <c r="AF78" s="1" t="s">
        <v>40</v>
      </c>
      <c r="AH78" s="1" t="s">
        <v>52</v>
      </c>
    </row>
    <row r="79" spans="1:36" ht="15.65" customHeight="1">
      <c r="A79" s="1">
        <v>88</v>
      </c>
      <c r="B79" s="1" t="s">
        <v>307</v>
      </c>
      <c r="C79" s="1" t="s">
        <v>598</v>
      </c>
      <c r="F79" s="1" t="s">
        <v>308</v>
      </c>
      <c r="G79" s="1" t="s">
        <v>309</v>
      </c>
      <c r="H79" s="1" t="s">
        <v>45</v>
      </c>
      <c r="I79" s="1" t="s">
        <v>310</v>
      </c>
      <c r="J79" s="1" t="s">
        <v>45</v>
      </c>
      <c r="K79" s="1" t="s">
        <v>311</v>
      </c>
      <c r="L79" s="1" t="s">
        <v>40</v>
      </c>
      <c r="N79" s="1" t="s">
        <v>52</v>
      </c>
      <c r="O79" s="1" t="s">
        <v>312</v>
      </c>
      <c r="P79" s="1" t="s">
        <v>40</v>
      </c>
      <c r="R79" s="1" t="s">
        <v>52</v>
      </c>
      <c r="S79" s="1" t="s">
        <v>313</v>
      </c>
      <c r="T79" s="1" t="s">
        <v>40</v>
      </c>
      <c r="V79" s="1" t="s">
        <v>52</v>
      </c>
      <c r="W79" s="1" t="s">
        <v>314</v>
      </c>
      <c r="X79" s="1" t="s">
        <v>40</v>
      </c>
      <c r="Z79" s="1" t="s">
        <v>52</v>
      </c>
      <c r="AB79" s="1" t="s">
        <v>40</v>
      </c>
      <c r="AD79" s="1" t="s">
        <v>52</v>
      </c>
      <c r="AE79" s="1" t="s">
        <v>315</v>
      </c>
      <c r="AF79" s="1" t="s">
        <v>52</v>
      </c>
      <c r="AH79" s="1" t="s">
        <v>40</v>
      </c>
      <c r="AJ79" s="1" t="s">
        <v>316</v>
      </c>
    </row>
    <row r="80" spans="1:36" ht="15.65" customHeight="1">
      <c r="A80" s="1">
        <v>89</v>
      </c>
      <c r="B80" s="1" t="s">
        <v>226</v>
      </c>
      <c r="C80" s="1" t="s">
        <v>596</v>
      </c>
      <c r="D80" s="1" t="s">
        <v>37</v>
      </c>
      <c r="F80" s="1" t="s">
        <v>44</v>
      </c>
      <c r="H80" s="1" t="s">
        <v>52</v>
      </c>
      <c r="J80" s="1" t="s">
        <v>52</v>
      </c>
      <c r="L80" s="1" t="s">
        <v>52</v>
      </c>
      <c r="N80" s="1" t="s">
        <v>52</v>
      </c>
      <c r="P80" s="1" t="s">
        <v>52</v>
      </c>
      <c r="R80" s="1" t="s">
        <v>52</v>
      </c>
      <c r="T80" s="1" t="s">
        <v>52</v>
      </c>
      <c r="V80" s="1" t="s">
        <v>52</v>
      </c>
      <c r="X80" s="1" t="s">
        <v>52</v>
      </c>
      <c r="Z80" s="1" t="s">
        <v>52</v>
      </c>
      <c r="AB80" s="1" t="s">
        <v>52</v>
      </c>
      <c r="AD80" s="1" t="s">
        <v>45</v>
      </c>
      <c r="AE80" s="1" t="s">
        <v>317</v>
      </c>
      <c r="AF80" s="1" t="s">
        <v>52</v>
      </c>
      <c r="AH80" s="1" t="s">
        <v>52</v>
      </c>
    </row>
    <row r="81" spans="1:36" ht="15.65" customHeight="1">
      <c r="A81" s="1">
        <v>90</v>
      </c>
      <c r="B81" s="1" t="s">
        <v>84</v>
      </c>
      <c r="C81" s="1" t="s">
        <v>599</v>
      </c>
      <c r="D81" s="1" t="s">
        <v>37</v>
      </c>
      <c r="F81" s="1" t="s">
        <v>44</v>
      </c>
      <c r="G81" s="1" t="s">
        <v>318</v>
      </c>
      <c r="H81" s="1" t="s">
        <v>40</v>
      </c>
      <c r="I81" s="1" t="s">
        <v>319</v>
      </c>
      <c r="J81" s="1" t="s">
        <v>40</v>
      </c>
      <c r="K81" s="1" t="s">
        <v>320</v>
      </c>
      <c r="L81" s="1" t="s">
        <v>40</v>
      </c>
      <c r="M81" s="1" t="s">
        <v>321</v>
      </c>
      <c r="N81" s="1" t="s">
        <v>40</v>
      </c>
      <c r="O81" s="1" t="s">
        <v>322</v>
      </c>
      <c r="P81" s="1" t="s">
        <v>40</v>
      </c>
      <c r="Q81" s="1" t="s">
        <v>323</v>
      </c>
      <c r="R81" s="1" t="s">
        <v>40</v>
      </c>
      <c r="S81" s="1" t="s">
        <v>324</v>
      </c>
      <c r="T81" s="1" t="s">
        <v>40</v>
      </c>
      <c r="U81" s="1" t="s">
        <v>325</v>
      </c>
      <c r="V81" s="1" t="s">
        <v>40</v>
      </c>
      <c r="W81" s="1" t="s">
        <v>326</v>
      </c>
      <c r="X81" s="1" t="s">
        <v>40</v>
      </c>
      <c r="Y81" s="1" t="s">
        <v>327</v>
      </c>
      <c r="Z81" s="1" t="s">
        <v>40</v>
      </c>
      <c r="AA81" s="1" t="s">
        <v>328</v>
      </c>
      <c r="AB81" s="1" t="s">
        <v>40</v>
      </c>
      <c r="AC81" s="1" t="s">
        <v>329</v>
      </c>
      <c r="AD81" s="1" t="s">
        <v>40</v>
      </c>
      <c r="AE81" s="1" t="s">
        <v>330</v>
      </c>
      <c r="AF81" s="1" t="s">
        <v>40</v>
      </c>
      <c r="AG81" s="1" t="s">
        <v>331</v>
      </c>
      <c r="AH81" s="1" t="s">
        <v>40</v>
      </c>
      <c r="AI81" s="1" t="s">
        <v>332</v>
      </c>
      <c r="AJ81" s="1" t="s">
        <v>333</v>
      </c>
    </row>
    <row r="82" spans="1:36" ht="15.65" customHeight="1">
      <c r="A82" s="1">
        <v>91</v>
      </c>
      <c r="B82" s="1" t="s">
        <v>334</v>
      </c>
      <c r="C82" s="1" t="s">
        <v>598</v>
      </c>
      <c r="F82" s="1" t="s">
        <v>44</v>
      </c>
      <c r="H82" s="1" t="s">
        <v>40</v>
      </c>
      <c r="J82" s="1" t="s">
        <v>40</v>
      </c>
      <c r="L82" s="1" t="s">
        <v>40</v>
      </c>
      <c r="N82" s="1" t="s">
        <v>52</v>
      </c>
      <c r="O82" s="1" t="s">
        <v>335</v>
      </c>
      <c r="P82" s="1" t="s">
        <v>45</v>
      </c>
      <c r="R82" s="1" t="s">
        <v>40</v>
      </c>
      <c r="T82" s="1" t="s">
        <v>40</v>
      </c>
      <c r="V82" s="1" t="s">
        <v>52</v>
      </c>
      <c r="W82" s="1" t="s">
        <v>336</v>
      </c>
      <c r="X82" s="1" t="s">
        <v>40</v>
      </c>
      <c r="Z82" s="1" t="s">
        <v>52</v>
      </c>
      <c r="AA82" s="1" t="s">
        <v>337</v>
      </c>
      <c r="AB82" s="1" t="s">
        <v>45</v>
      </c>
      <c r="AC82" s="1" t="s">
        <v>338</v>
      </c>
      <c r="AD82" s="1" t="s">
        <v>40</v>
      </c>
      <c r="AF82" s="1" t="s">
        <v>40</v>
      </c>
      <c r="AH82" s="1" t="s">
        <v>40</v>
      </c>
    </row>
    <row r="83" spans="1:36" ht="15.65" customHeight="1">
      <c r="A83" s="1">
        <v>92</v>
      </c>
      <c r="B83" s="1" t="s">
        <v>209</v>
      </c>
      <c r="C83" s="1" t="s">
        <v>598</v>
      </c>
      <c r="D83" s="1" t="s">
        <v>37</v>
      </c>
      <c r="F83" s="1" t="s">
        <v>44</v>
      </c>
      <c r="G83" s="1" t="s">
        <v>339</v>
      </c>
      <c r="H83" s="1" t="s">
        <v>40</v>
      </c>
      <c r="I83" s="1" t="s">
        <v>340</v>
      </c>
      <c r="J83" s="1" t="s">
        <v>40</v>
      </c>
      <c r="L83" s="1" t="s">
        <v>40</v>
      </c>
      <c r="M83" s="1" t="s">
        <v>341</v>
      </c>
      <c r="N83" s="1" t="s">
        <v>40</v>
      </c>
      <c r="O83" s="1" t="s">
        <v>342</v>
      </c>
      <c r="P83" s="1" t="s">
        <v>40</v>
      </c>
      <c r="Q83" s="1" t="s">
        <v>343</v>
      </c>
      <c r="R83" s="1" t="s">
        <v>40</v>
      </c>
      <c r="S83" s="1" t="s">
        <v>344</v>
      </c>
      <c r="T83" s="1" t="s">
        <v>40</v>
      </c>
      <c r="U83" s="1" t="s">
        <v>345</v>
      </c>
      <c r="V83" s="1" t="s">
        <v>40</v>
      </c>
      <c r="W83" s="1" t="s">
        <v>346</v>
      </c>
      <c r="X83" s="1" t="s">
        <v>40</v>
      </c>
      <c r="Y83" s="1" t="s">
        <v>347</v>
      </c>
      <c r="Z83" s="1" t="s">
        <v>40</v>
      </c>
      <c r="AA83" s="1" t="s">
        <v>348</v>
      </c>
      <c r="AB83" s="1" t="s">
        <v>40</v>
      </c>
      <c r="AD83" s="1" t="s">
        <v>40</v>
      </c>
      <c r="AF83" s="1" t="s">
        <v>40</v>
      </c>
      <c r="AH83" s="1" t="s">
        <v>40</v>
      </c>
      <c r="AJ83" s="1" t="s">
        <v>349</v>
      </c>
    </row>
    <row r="84" spans="1:36" ht="15.65" customHeight="1">
      <c r="A84" s="1">
        <v>93</v>
      </c>
      <c r="B84" s="1" t="s">
        <v>209</v>
      </c>
      <c r="C84" s="1" t="s">
        <v>598</v>
      </c>
      <c r="D84" s="1" t="s">
        <v>37</v>
      </c>
      <c r="F84" s="1" t="s">
        <v>44</v>
      </c>
      <c r="G84" s="1" t="s">
        <v>350</v>
      </c>
      <c r="H84" s="1" t="s">
        <v>45</v>
      </c>
      <c r="I84" s="1" t="s">
        <v>351</v>
      </c>
      <c r="J84" s="1" t="s">
        <v>40</v>
      </c>
      <c r="K84" s="1" t="s">
        <v>352</v>
      </c>
      <c r="L84" s="1" t="s">
        <v>40</v>
      </c>
      <c r="M84" s="1" t="s">
        <v>353</v>
      </c>
      <c r="N84" s="1" t="s">
        <v>40</v>
      </c>
      <c r="O84" s="1" t="s">
        <v>354</v>
      </c>
      <c r="P84" s="1" t="s">
        <v>40</v>
      </c>
      <c r="Q84" s="1" t="s">
        <v>355</v>
      </c>
      <c r="R84" s="1" t="s">
        <v>40</v>
      </c>
      <c r="S84" s="1" t="s">
        <v>356</v>
      </c>
      <c r="T84" s="1" t="s">
        <v>45</v>
      </c>
      <c r="U84" s="1" t="s">
        <v>357</v>
      </c>
      <c r="V84" s="1" t="s">
        <v>52</v>
      </c>
      <c r="W84" s="1" t="s">
        <v>358</v>
      </c>
      <c r="X84" s="1" t="s">
        <v>52</v>
      </c>
      <c r="Y84" s="1" t="s">
        <v>359</v>
      </c>
      <c r="Z84" s="1" t="s">
        <v>40</v>
      </c>
      <c r="AA84" s="1" t="s">
        <v>360</v>
      </c>
      <c r="AB84" s="1" t="s">
        <v>40</v>
      </c>
      <c r="AD84" s="1" t="s">
        <v>40</v>
      </c>
      <c r="AE84" s="1" t="s">
        <v>361</v>
      </c>
      <c r="AF84" s="1" t="s">
        <v>40</v>
      </c>
      <c r="AH84" s="1" t="s">
        <v>40</v>
      </c>
    </row>
    <row r="85" spans="1:36" ht="15.65" customHeight="1">
      <c r="A85" s="1">
        <v>94</v>
      </c>
      <c r="B85" s="1" t="s">
        <v>604</v>
      </c>
      <c r="C85" s="1" t="s">
        <v>596</v>
      </c>
      <c r="D85" s="1" t="s">
        <v>37</v>
      </c>
      <c r="F85" s="1" t="s">
        <v>44</v>
      </c>
      <c r="AD85" s="1" t="s">
        <v>45</v>
      </c>
      <c r="AE85" s="1" t="s">
        <v>362</v>
      </c>
    </row>
    <row r="86" spans="1:36" ht="15.65" customHeight="1">
      <c r="A86" s="1">
        <v>95</v>
      </c>
      <c r="B86" s="1" t="s">
        <v>84</v>
      </c>
      <c r="C86" s="1" t="s">
        <v>599</v>
      </c>
      <c r="D86" s="1" t="s">
        <v>37</v>
      </c>
      <c r="F86" s="1" t="s">
        <v>44</v>
      </c>
      <c r="G86" s="1" t="s">
        <v>363</v>
      </c>
      <c r="H86" s="1" t="s">
        <v>40</v>
      </c>
      <c r="I86" s="1" t="s">
        <v>364</v>
      </c>
      <c r="J86" s="1" t="s">
        <v>40</v>
      </c>
      <c r="K86" s="1" t="s">
        <v>365</v>
      </c>
      <c r="L86" s="1" t="s">
        <v>40</v>
      </c>
      <c r="M86" s="1" t="s">
        <v>366</v>
      </c>
      <c r="N86" s="1" t="s">
        <v>40</v>
      </c>
      <c r="O86" s="1" t="s">
        <v>364</v>
      </c>
      <c r="P86" s="1" t="s">
        <v>40</v>
      </c>
      <c r="Q86" s="1" t="s">
        <v>364</v>
      </c>
      <c r="R86" s="1" t="s">
        <v>40</v>
      </c>
      <c r="S86" s="1" t="s">
        <v>364</v>
      </c>
      <c r="T86" s="1" t="s">
        <v>40</v>
      </c>
      <c r="U86" s="1" t="s">
        <v>367</v>
      </c>
      <c r="V86" s="1" t="s">
        <v>40</v>
      </c>
      <c r="W86" s="1" t="s">
        <v>364</v>
      </c>
      <c r="X86" s="1" t="s">
        <v>40</v>
      </c>
      <c r="Y86" s="1" t="s">
        <v>368</v>
      </c>
      <c r="Z86" s="1" t="s">
        <v>40</v>
      </c>
      <c r="AA86" s="1" t="s">
        <v>369</v>
      </c>
      <c r="AB86" s="1" t="s">
        <v>40</v>
      </c>
      <c r="AC86" s="1" t="s">
        <v>364</v>
      </c>
      <c r="AD86" s="1" t="s">
        <v>40</v>
      </c>
      <c r="AE86" s="1" t="s">
        <v>364</v>
      </c>
      <c r="AF86" s="1" t="s">
        <v>40</v>
      </c>
      <c r="AG86" s="1" t="s">
        <v>364</v>
      </c>
      <c r="AH86" s="1" t="s">
        <v>40</v>
      </c>
      <c r="AI86" s="1" t="s">
        <v>364</v>
      </c>
      <c r="AJ86" s="1" t="s">
        <v>364</v>
      </c>
    </row>
    <row r="87" spans="1:36" ht="15.65" customHeight="1">
      <c r="A87" s="1">
        <v>96</v>
      </c>
      <c r="B87" s="1" t="s">
        <v>207</v>
      </c>
      <c r="C87" s="1" t="s">
        <v>596</v>
      </c>
      <c r="D87" s="1" t="s">
        <v>37</v>
      </c>
      <c r="F87" s="1" t="s">
        <v>44</v>
      </c>
      <c r="G87" s="1" t="s">
        <v>370</v>
      </c>
      <c r="H87" s="1" t="s">
        <v>40</v>
      </c>
      <c r="J87" s="1" t="s">
        <v>40</v>
      </c>
      <c r="L87" s="1" t="s">
        <v>40</v>
      </c>
      <c r="N87" s="1" t="s">
        <v>40</v>
      </c>
      <c r="P87" s="1" t="s">
        <v>40</v>
      </c>
      <c r="R87" s="1" t="s">
        <v>40</v>
      </c>
      <c r="T87" s="1" t="s">
        <v>40</v>
      </c>
      <c r="V87" s="1" t="s">
        <v>40</v>
      </c>
      <c r="X87" s="1" t="s">
        <v>40</v>
      </c>
      <c r="Z87" s="1" t="s">
        <v>52</v>
      </c>
      <c r="AA87" s="1" t="s">
        <v>371</v>
      </c>
      <c r="AB87" s="1" t="s">
        <v>40</v>
      </c>
      <c r="AD87" s="1" t="s">
        <v>52</v>
      </c>
      <c r="AE87" s="1" t="s">
        <v>372</v>
      </c>
      <c r="AF87" s="1" t="s">
        <v>40</v>
      </c>
      <c r="AH87" s="1" t="s">
        <v>40</v>
      </c>
    </row>
    <row r="88" spans="1:36" ht="15.65" customHeight="1">
      <c r="A88" s="1">
        <v>97</v>
      </c>
      <c r="B88" s="1" t="s">
        <v>275</v>
      </c>
      <c r="C88" s="1" t="s">
        <v>596</v>
      </c>
      <c r="D88" s="1" t="s">
        <v>37</v>
      </c>
      <c r="F88" s="1" t="s">
        <v>77</v>
      </c>
      <c r="H88" s="1" t="s">
        <v>40</v>
      </c>
      <c r="J88" s="1" t="s">
        <v>52</v>
      </c>
      <c r="K88" s="1" t="s">
        <v>373</v>
      </c>
      <c r="L88" s="1" t="s">
        <v>40</v>
      </c>
      <c r="N88" s="1" t="s">
        <v>40</v>
      </c>
      <c r="P88" s="1" t="s">
        <v>40</v>
      </c>
      <c r="R88" s="1" t="s">
        <v>40</v>
      </c>
      <c r="T88" s="1" t="s">
        <v>40</v>
      </c>
      <c r="V88" s="1" t="s">
        <v>40</v>
      </c>
      <c r="X88" s="1" t="s">
        <v>40</v>
      </c>
      <c r="Z88" s="1" t="s">
        <v>52</v>
      </c>
      <c r="AB88" s="1" t="s">
        <v>52</v>
      </c>
      <c r="AD88" s="1" t="s">
        <v>45</v>
      </c>
      <c r="AE88" s="1" t="s">
        <v>374</v>
      </c>
      <c r="AF88" s="1" t="s">
        <v>40</v>
      </c>
      <c r="AH88" s="1" t="s">
        <v>40</v>
      </c>
    </row>
    <row r="89" spans="1:36" ht="15.65" customHeight="1">
      <c r="A89" s="1">
        <v>98</v>
      </c>
      <c r="B89" s="1" t="s">
        <v>605</v>
      </c>
      <c r="C89" s="1" t="s">
        <v>598</v>
      </c>
      <c r="D89" s="1" t="s">
        <v>37</v>
      </c>
      <c r="F89" s="1" t="s">
        <v>44</v>
      </c>
      <c r="G89" s="1" t="s">
        <v>375</v>
      </c>
      <c r="H89" s="1" t="s">
        <v>40</v>
      </c>
      <c r="J89" s="1" t="s">
        <v>40</v>
      </c>
      <c r="L89" s="1" t="s">
        <v>40</v>
      </c>
      <c r="N89" s="1" t="s">
        <v>40</v>
      </c>
      <c r="P89" s="1" t="s">
        <v>40</v>
      </c>
      <c r="R89" s="1" t="s">
        <v>40</v>
      </c>
      <c r="S89" s="1" t="s">
        <v>376</v>
      </c>
      <c r="T89" s="1" t="s">
        <v>40</v>
      </c>
      <c r="V89" s="1" t="s">
        <v>40</v>
      </c>
      <c r="X89" s="1" t="s">
        <v>40</v>
      </c>
      <c r="Z89" s="1" t="s">
        <v>40</v>
      </c>
      <c r="AA89" s="1" t="s">
        <v>376</v>
      </c>
      <c r="AB89" s="1" t="s">
        <v>40</v>
      </c>
      <c r="AD89" s="1" t="s">
        <v>40</v>
      </c>
      <c r="AF89" s="1" t="s">
        <v>40</v>
      </c>
      <c r="AH89" s="1" t="s">
        <v>40</v>
      </c>
      <c r="AI89" s="1" t="s">
        <v>376</v>
      </c>
      <c r="AJ89" s="1" t="s">
        <v>377</v>
      </c>
    </row>
    <row r="90" spans="1:36" ht="15.65" customHeight="1">
      <c r="A90" s="1">
        <v>99</v>
      </c>
      <c r="B90" s="1" t="s">
        <v>606</v>
      </c>
      <c r="C90" s="1" t="s">
        <v>599</v>
      </c>
      <c r="D90" s="1" t="s">
        <v>37</v>
      </c>
      <c r="F90" s="1" t="s">
        <v>44</v>
      </c>
      <c r="H90" s="1" t="s">
        <v>40</v>
      </c>
      <c r="J90" s="1" t="s">
        <v>40</v>
      </c>
      <c r="L90" s="1" t="s">
        <v>40</v>
      </c>
      <c r="N90" s="1" t="s">
        <v>40</v>
      </c>
      <c r="P90" s="1" t="s">
        <v>40</v>
      </c>
      <c r="R90" s="1" t="s">
        <v>40</v>
      </c>
      <c r="T90" s="1" t="s">
        <v>40</v>
      </c>
      <c r="V90" s="1" t="s">
        <v>52</v>
      </c>
      <c r="X90" s="1" t="s">
        <v>52</v>
      </c>
      <c r="Z90" s="1" t="s">
        <v>40</v>
      </c>
      <c r="AB90" s="1" t="s">
        <v>52</v>
      </c>
      <c r="AD90" s="1" t="s">
        <v>40</v>
      </c>
      <c r="AF90" s="1" t="s">
        <v>40</v>
      </c>
      <c r="AH90" s="1" t="s">
        <v>40</v>
      </c>
    </row>
    <row r="91" spans="1:36" ht="15.65" customHeight="1">
      <c r="A91" s="1">
        <v>100</v>
      </c>
      <c r="B91" s="1" t="s">
        <v>378</v>
      </c>
      <c r="C91" s="1" t="s">
        <v>596</v>
      </c>
      <c r="D91" s="1" t="s">
        <v>37</v>
      </c>
      <c r="F91" s="1" t="s">
        <v>44</v>
      </c>
      <c r="G91" s="1" t="s">
        <v>379</v>
      </c>
      <c r="T91" s="1" t="s">
        <v>52</v>
      </c>
      <c r="V91" s="1" t="s">
        <v>52</v>
      </c>
      <c r="X91" s="1" t="s">
        <v>52</v>
      </c>
      <c r="Z91" s="1" t="s">
        <v>52</v>
      </c>
      <c r="AB91" s="1" t="s">
        <v>52</v>
      </c>
      <c r="AD91" s="1" t="s">
        <v>52</v>
      </c>
      <c r="AF91" s="1" t="s">
        <v>52</v>
      </c>
      <c r="AH91" s="1" t="s">
        <v>52</v>
      </c>
    </row>
    <row r="92" spans="1:36" ht="15.65" customHeight="1">
      <c r="A92" s="1">
        <v>101</v>
      </c>
      <c r="B92" s="1" t="s">
        <v>82</v>
      </c>
      <c r="C92" s="1" t="s">
        <v>599</v>
      </c>
      <c r="D92" s="1" t="s">
        <v>37</v>
      </c>
      <c r="F92" s="1" t="s">
        <v>44</v>
      </c>
      <c r="H92" s="1" t="s">
        <v>40</v>
      </c>
      <c r="J92" s="1" t="s">
        <v>40</v>
      </c>
      <c r="L92" s="1" t="s">
        <v>40</v>
      </c>
      <c r="N92" s="1" t="s">
        <v>40</v>
      </c>
      <c r="P92" s="1" t="s">
        <v>40</v>
      </c>
      <c r="R92" s="1" t="s">
        <v>40</v>
      </c>
      <c r="T92" s="1" t="s">
        <v>40</v>
      </c>
      <c r="V92" s="1" t="s">
        <v>40</v>
      </c>
      <c r="X92" s="1" t="s">
        <v>40</v>
      </c>
      <c r="Z92" s="1" t="s">
        <v>40</v>
      </c>
      <c r="AB92" s="1" t="s">
        <v>40</v>
      </c>
      <c r="AD92" s="1" t="s">
        <v>40</v>
      </c>
      <c r="AF92" s="1" t="s">
        <v>40</v>
      </c>
    </row>
    <row r="93" spans="1:36" ht="15.65" customHeight="1">
      <c r="A93" s="1">
        <v>102</v>
      </c>
      <c r="B93" s="1" t="s">
        <v>82</v>
      </c>
      <c r="C93" s="1" t="s">
        <v>599</v>
      </c>
      <c r="D93" s="1" t="s">
        <v>37</v>
      </c>
      <c r="F93" s="1" t="s">
        <v>77</v>
      </c>
      <c r="H93" s="1" t="s">
        <v>40</v>
      </c>
      <c r="J93" s="1" t="s">
        <v>40</v>
      </c>
      <c r="L93" s="1" t="s">
        <v>40</v>
      </c>
      <c r="N93" s="1" t="s">
        <v>40</v>
      </c>
      <c r="O93" s="1" t="s">
        <v>380</v>
      </c>
      <c r="P93" s="1" t="s">
        <v>40</v>
      </c>
      <c r="R93" s="1" t="s">
        <v>40</v>
      </c>
      <c r="T93" s="1" t="s">
        <v>45</v>
      </c>
      <c r="U93" s="1" t="s">
        <v>381</v>
      </c>
      <c r="V93" s="1" t="s">
        <v>40</v>
      </c>
      <c r="W93" s="1" t="s">
        <v>382</v>
      </c>
      <c r="X93" s="1" t="s">
        <v>40</v>
      </c>
      <c r="Z93" s="1" t="s">
        <v>40</v>
      </c>
      <c r="AA93" s="1" t="s">
        <v>383</v>
      </c>
      <c r="AB93" s="1" t="s">
        <v>40</v>
      </c>
      <c r="AC93" s="1" t="s">
        <v>384</v>
      </c>
      <c r="AD93" s="1" t="s">
        <v>45</v>
      </c>
      <c r="AE93" s="1" t="s">
        <v>385</v>
      </c>
      <c r="AF93" s="1" t="s">
        <v>40</v>
      </c>
      <c r="AH93" s="1" t="s">
        <v>40</v>
      </c>
    </row>
    <row r="94" spans="1:36" ht="15.65" customHeight="1">
      <c r="A94" s="1">
        <v>103</v>
      </c>
      <c r="B94" s="1" t="s">
        <v>235</v>
      </c>
      <c r="C94" s="1" t="s">
        <v>599</v>
      </c>
      <c r="D94" s="1" t="s">
        <v>37</v>
      </c>
      <c r="F94" s="1" t="s">
        <v>157</v>
      </c>
      <c r="G94" s="1" t="s">
        <v>386</v>
      </c>
      <c r="H94" s="1" t="s">
        <v>40</v>
      </c>
      <c r="I94" s="1" t="s">
        <v>387</v>
      </c>
      <c r="J94" s="1" t="s">
        <v>40</v>
      </c>
      <c r="K94" s="1" t="s">
        <v>388</v>
      </c>
      <c r="L94" s="1" t="s">
        <v>40</v>
      </c>
      <c r="M94" s="1" t="s">
        <v>389</v>
      </c>
      <c r="N94" s="1" t="s">
        <v>40</v>
      </c>
      <c r="O94" s="1" t="s">
        <v>390</v>
      </c>
      <c r="P94" s="1" t="s">
        <v>40</v>
      </c>
      <c r="Q94" s="1" t="s">
        <v>391</v>
      </c>
      <c r="R94" s="1" t="s">
        <v>40</v>
      </c>
      <c r="S94" s="1" t="s">
        <v>392</v>
      </c>
      <c r="T94" s="1" t="s">
        <v>40</v>
      </c>
      <c r="V94" s="1" t="s">
        <v>40</v>
      </c>
      <c r="W94" s="1" t="s">
        <v>393</v>
      </c>
      <c r="X94" s="1" t="s">
        <v>40</v>
      </c>
      <c r="Y94" s="1" t="s">
        <v>394</v>
      </c>
      <c r="Z94" s="1" t="s">
        <v>40</v>
      </c>
      <c r="AB94" s="1" t="s">
        <v>40</v>
      </c>
      <c r="AC94" s="1" t="s">
        <v>395</v>
      </c>
      <c r="AE94" s="1" t="s">
        <v>396</v>
      </c>
      <c r="AF94" s="1" t="s">
        <v>40</v>
      </c>
      <c r="AG94" s="1" t="s">
        <v>397</v>
      </c>
      <c r="AH94" s="1" t="s">
        <v>40</v>
      </c>
      <c r="AI94" s="1" t="s">
        <v>398</v>
      </c>
      <c r="AJ94" s="1" t="s">
        <v>399</v>
      </c>
    </row>
    <row r="95" spans="1:36" ht="15.65" customHeight="1">
      <c r="A95" s="1">
        <v>104</v>
      </c>
      <c r="B95" s="1" t="s">
        <v>209</v>
      </c>
      <c r="C95" s="1" t="s">
        <v>598</v>
      </c>
      <c r="F95" s="1" t="s">
        <v>44</v>
      </c>
      <c r="G95" s="1" t="s">
        <v>400</v>
      </c>
      <c r="H95" s="1" t="s">
        <v>40</v>
      </c>
      <c r="J95" s="1" t="s">
        <v>40</v>
      </c>
      <c r="L95" s="1" t="s">
        <v>40</v>
      </c>
      <c r="N95" s="1" t="s">
        <v>40</v>
      </c>
      <c r="P95" s="1" t="s">
        <v>40</v>
      </c>
      <c r="R95" s="1" t="s">
        <v>40</v>
      </c>
      <c r="T95" s="1" t="s">
        <v>40</v>
      </c>
      <c r="V95" s="1" t="s">
        <v>40</v>
      </c>
      <c r="X95" s="1" t="s">
        <v>40</v>
      </c>
      <c r="Z95" s="1" t="s">
        <v>40</v>
      </c>
      <c r="AB95" s="1" t="s">
        <v>40</v>
      </c>
      <c r="AD95" s="1" t="s">
        <v>40</v>
      </c>
      <c r="AF95" s="1" t="s">
        <v>40</v>
      </c>
      <c r="AH95" s="1" t="s">
        <v>40</v>
      </c>
    </row>
    <row r="96" spans="1:36" ht="15.65" customHeight="1">
      <c r="A96" s="1">
        <v>105</v>
      </c>
      <c r="B96" s="1" t="s">
        <v>43</v>
      </c>
      <c r="C96" s="1" t="s">
        <v>599</v>
      </c>
      <c r="D96" s="1" t="s">
        <v>37</v>
      </c>
      <c r="F96" s="1" t="s">
        <v>44</v>
      </c>
      <c r="H96" s="1" t="s">
        <v>40</v>
      </c>
      <c r="J96" s="1" t="s">
        <v>40</v>
      </c>
      <c r="L96" s="1" t="s">
        <v>40</v>
      </c>
      <c r="N96" s="1" t="s">
        <v>40</v>
      </c>
      <c r="P96" s="1" t="s">
        <v>40</v>
      </c>
      <c r="R96" s="1" t="s">
        <v>40</v>
      </c>
      <c r="T96" s="1" t="s">
        <v>40</v>
      </c>
      <c r="V96" s="1" t="s">
        <v>40</v>
      </c>
      <c r="X96" s="1" t="s">
        <v>40</v>
      </c>
      <c r="Z96" s="1" t="s">
        <v>40</v>
      </c>
      <c r="AB96" s="1" t="s">
        <v>40</v>
      </c>
      <c r="AD96" s="1" t="s">
        <v>40</v>
      </c>
      <c r="AF96" s="1" t="s">
        <v>40</v>
      </c>
      <c r="AH96" s="1" t="s">
        <v>40</v>
      </c>
    </row>
    <row r="97" spans="1:36" ht="15.65" customHeight="1">
      <c r="A97" s="1">
        <v>106</v>
      </c>
      <c r="B97" s="1" t="s">
        <v>401</v>
      </c>
      <c r="C97" s="1" t="s">
        <v>598</v>
      </c>
      <c r="D97" s="1" t="s">
        <v>37</v>
      </c>
      <c r="F97" s="1" t="s">
        <v>44</v>
      </c>
      <c r="G97" s="1" t="s">
        <v>402</v>
      </c>
      <c r="H97" s="1" t="s">
        <v>40</v>
      </c>
      <c r="J97" s="1" t="s">
        <v>40</v>
      </c>
      <c r="N97" s="1" t="s">
        <v>40</v>
      </c>
      <c r="P97" s="1" t="s">
        <v>40</v>
      </c>
      <c r="R97" s="1" t="s">
        <v>40</v>
      </c>
      <c r="S97" s="1" t="s">
        <v>403</v>
      </c>
      <c r="T97" s="1" t="s">
        <v>40</v>
      </c>
      <c r="V97" s="1" t="s">
        <v>40</v>
      </c>
      <c r="W97" s="1" t="s">
        <v>404</v>
      </c>
      <c r="X97" s="1" t="s">
        <v>40</v>
      </c>
      <c r="Z97" s="1" t="s">
        <v>52</v>
      </c>
      <c r="AB97" s="1" t="s">
        <v>52</v>
      </c>
      <c r="AD97" s="1" t="s">
        <v>52</v>
      </c>
      <c r="AF97" s="1" t="s">
        <v>52</v>
      </c>
      <c r="AH97" s="1" t="s">
        <v>40</v>
      </c>
    </row>
    <row r="98" spans="1:36" ht="15.65" customHeight="1">
      <c r="A98" s="1">
        <v>107</v>
      </c>
      <c r="B98" s="1" t="s">
        <v>209</v>
      </c>
      <c r="C98" s="1" t="s">
        <v>598</v>
      </c>
      <c r="D98" s="1" t="s">
        <v>37</v>
      </c>
      <c r="F98" s="1" t="s">
        <v>44</v>
      </c>
      <c r="G98" s="1" t="s">
        <v>405</v>
      </c>
      <c r="H98" s="1" t="s">
        <v>40</v>
      </c>
      <c r="J98" s="1" t="s">
        <v>40</v>
      </c>
      <c r="L98" s="1" t="s">
        <v>40</v>
      </c>
      <c r="N98" s="1" t="s">
        <v>40</v>
      </c>
      <c r="P98" s="1" t="s">
        <v>40</v>
      </c>
      <c r="R98" s="1" t="s">
        <v>40</v>
      </c>
      <c r="T98" s="1" t="s">
        <v>40</v>
      </c>
      <c r="V98" s="1" t="s">
        <v>40</v>
      </c>
      <c r="X98" s="1" t="s">
        <v>40</v>
      </c>
      <c r="Z98" s="1" t="s">
        <v>40</v>
      </c>
      <c r="AB98" s="1" t="s">
        <v>40</v>
      </c>
      <c r="AD98" s="1" t="s">
        <v>40</v>
      </c>
      <c r="AF98" s="1" t="s">
        <v>40</v>
      </c>
      <c r="AH98" s="1" t="s">
        <v>40</v>
      </c>
    </row>
    <row r="99" spans="1:36" ht="15.65" customHeight="1">
      <c r="A99" s="1">
        <v>108</v>
      </c>
      <c r="B99" s="1" t="s">
        <v>209</v>
      </c>
      <c r="C99" s="1" t="s">
        <v>598</v>
      </c>
      <c r="D99" s="1" t="s">
        <v>37</v>
      </c>
      <c r="F99" s="1" t="s">
        <v>44</v>
      </c>
      <c r="H99" s="1" t="s">
        <v>40</v>
      </c>
      <c r="J99" s="1" t="s">
        <v>40</v>
      </c>
      <c r="L99" s="1" t="s">
        <v>40</v>
      </c>
      <c r="N99" s="1" t="s">
        <v>40</v>
      </c>
      <c r="P99" s="1" t="s">
        <v>40</v>
      </c>
      <c r="R99" s="1" t="s">
        <v>40</v>
      </c>
      <c r="T99" s="1" t="s">
        <v>40</v>
      </c>
      <c r="V99" s="1" t="s">
        <v>40</v>
      </c>
      <c r="X99" s="1" t="s">
        <v>40</v>
      </c>
      <c r="Z99" s="1" t="s">
        <v>40</v>
      </c>
      <c r="AB99" s="1" t="s">
        <v>40</v>
      </c>
      <c r="AD99" s="1" t="s">
        <v>40</v>
      </c>
      <c r="AF99" s="1" t="s">
        <v>40</v>
      </c>
      <c r="AH99" s="1" t="s">
        <v>40</v>
      </c>
    </row>
    <row r="100" spans="1:36" ht="15.65" customHeight="1">
      <c r="A100" s="1">
        <v>109</v>
      </c>
      <c r="B100" s="1" t="s">
        <v>92</v>
      </c>
      <c r="C100" s="1" t="s">
        <v>599</v>
      </c>
      <c r="D100" s="1" t="s">
        <v>37</v>
      </c>
      <c r="F100" s="1" t="s">
        <v>44</v>
      </c>
      <c r="G100" s="1" t="s">
        <v>406</v>
      </c>
      <c r="H100" s="1" t="s">
        <v>40</v>
      </c>
      <c r="J100" s="1" t="s">
        <v>40</v>
      </c>
      <c r="K100" s="1" t="s">
        <v>407</v>
      </c>
      <c r="L100" s="1" t="s">
        <v>40</v>
      </c>
      <c r="M100" s="1" t="s">
        <v>408</v>
      </c>
      <c r="N100" s="1" t="s">
        <v>40</v>
      </c>
      <c r="P100" s="1" t="s">
        <v>40</v>
      </c>
      <c r="R100" s="1" t="s">
        <v>40</v>
      </c>
      <c r="S100" s="1" t="s">
        <v>409</v>
      </c>
      <c r="T100" s="1" t="s">
        <v>40</v>
      </c>
      <c r="U100" s="1" t="s">
        <v>410</v>
      </c>
      <c r="V100" s="1" t="s">
        <v>52</v>
      </c>
      <c r="W100" s="1" t="s">
        <v>411</v>
      </c>
      <c r="X100" s="1" t="s">
        <v>40</v>
      </c>
      <c r="Z100" s="1" t="s">
        <v>52</v>
      </c>
      <c r="AA100" s="1" t="s">
        <v>412</v>
      </c>
      <c r="AB100" s="1" t="s">
        <v>40</v>
      </c>
      <c r="AD100" s="1" t="s">
        <v>40</v>
      </c>
      <c r="AF100" s="1" t="s">
        <v>40</v>
      </c>
      <c r="AH100" s="1" t="s">
        <v>40</v>
      </c>
      <c r="AI100" s="1" t="s">
        <v>413</v>
      </c>
    </row>
    <row r="101" spans="1:36" ht="15.65" customHeight="1">
      <c r="A101" s="1">
        <v>110</v>
      </c>
      <c r="B101" s="1" t="s">
        <v>82</v>
      </c>
      <c r="C101" s="1" t="s">
        <v>599</v>
      </c>
      <c r="D101" s="1" t="s">
        <v>37</v>
      </c>
      <c r="F101" s="1" t="s">
        <v>44</v>
      </c>
      <c r="G101" s="1" t="s">
        <v>414</v>
      </c>
      <c r="H101" s="1" t="s">
        <v>40</v>
      </c>
      <c r="J101" s="1" t="s">
        <v>40</v>
      </c>
      <c r="L101" s="1" t="s">
        <v>40</v>
      </c>
      <c r="N101" s="1" t="s">
        <v>40</v>
      </c>
      <c r="O101" s="1" t="s">
        <v>415</v>
      </c>
      <c r="P101" s="1" t="s">
        <v>40</v>
      </c>
      <c r="Q101" s="1" t="s">
        <v>416</v>
      </c>
      <c r="S101" s="1" t="s">
        <v>417</v>
      </c>
      <c r="T101" s="1" t="s">
        <v>52</v>
      </c>
      <c r="U101" s="1" t="s">
        <v>418</v>
      </c>
      <c r="V101" s="1" t="s">
        <v>40</v>
      </c>
      <c r="X101" s="1" t="s">
        <v>40</v>
      </c>
      <c r="Z101" s="1" t="s">
        <v>40</v>
      </c>
      <c r="AA101" s="1" t="s">
        <v>419</v>
      </c>
      <c r="AB101" s="1" t="s">
        <v>40</v>
      </c>
      <c r="AC101" s="1" t="s">
        <v>420</v>
      </c>
      <c r="AD101" s="1" t="s">
        <v>52</v>
      </c>
      <c r="AE101" s="1" t="s">
        <v>421</v>
      </c>
      <c r="AF101" s="1" t="s">
        <v>40</v>
      </c>
      <c r="AH101" s="1" t="s">
        <v>40</v>
      </c>
    </row>
    <row r="102" spans="1:36" ht="15.65" customHeight="1">
      <c r="A102" s="1">
        <v>111</v>
      </c>
      <c r="B102" s="1" t="s">
        <v>422</v>
      </c>
      <c r="C102" s="1" t="s">
        <v>596</v>
      </c>
      <c r="D102" s="1" t="s">
        <v>37</v>
      </c>
      <c r="F102" s="1" t="s">
        <v>157</v>
      </c>
      <c r="H102" s="1" t="s">
        <v>40</v>
      </c>
      <c r="J102" s="1" t="s">
        <v>40</v>
      </c>
      <c r="L102" s="1" t="s">
        <v>40</v>
      </c>
      <c r="N102" s="1" t="s">
        <v>40</v>
      </c>
      <c r="P102" s="1" t="s">
        <v>40</v>
      </c>
      <c r="R102" s="1" t="s">
        <v>40</v>
      </c>
      <c r="T102" s="1" t="s">
        <v>40</v>
      </c>
      <c r="V102" s="1" t="s">
        <v>40</v>
      </c>
      <c r="X102" s="1" t="s">
        <v>40</v>
      </c>
      <c r="Z102" s="1" t="s">
        <v>40</v>
      </c>
      <c r="AB102" s="1" t="s">
        <v>40</v>
      </c>
      <c r="AD102" s="1" t="s">
        <v>40</v>
      </c>
      <c r="AF102" s="1" t="s">
        <v>40</v>
      </c>
      <c r="AH102" s="1" t="s">
        <v>40</v>
      </c>
    </row>
    <row r="103" spans="1:36" ht="15.65" customHeight="1">
      <c r="A103" s="1">
        <v>112</v>
      </c>
      <c r="B103" s="1" t="s">
        <v>423</v>
      </c>
      <c r="C103" s="1" t="s">
        <v>596</v>
      </c>
      <c r="D103" s="1" t="s">
        <v>37</v>
      </c>
      <c r="F103" s="1" t="s">
        <v>44</v>
      </c>
      <c r="G103" s="1" t="s">
        <v>45</v>
      </c>
      <c r="H103" s="1" t="s">
        <v>40</v>
      </c>
      <c r="I103" s="1" t="s">
        <v>45</v>
      </c>
      <c r="J103" s="1" t="s">
        <v>40</v>
      </c>
      <c r="K103" s="1" t="s">
        <v>45</v>
      </c>
      <c r="L103" s="1" t="s">
        <v>40</v>
      </c>
      <c r="M103" s="1" t="s">
        <v>45</v>
      </c>
      <c r="N103" s="1" t="s">
        <v>40</v>
      </c>
      <c r="O103" s="1" t="s">
        <v>45</v>
      </c>
      <c r="P103" s="1" t="s">
        <v>40</v>
      </c>
      <c r="Q103" s="1" t="s">
        <v>45</v>
      </c>
      <c r="R103" s="1" t="s">
        <v>40</v>
      </c>
      <c r="S103" s="1" t="s">
        <v>45</v>
      </c>
      <c r="T103" s="1" t="s">
        <v>52</v>
      </c>
      <c r="U103" s="1" t="s">
        <v>45</v>
      </c>
      <c r="V103" s="1" t="s">
        <v>52</v>
      </c>
      <c r="W103" s="1" t="s">
        <v>45</v>
      </c>
      <c r="X103" s="1" t="s">
        <v>52</v>
      </c>
      <c r="Y103" s="1" t="s">
        <v>45</v>
      </c>
      <c r="Z103" s="1" t="s">
        <v>40</v>
      </c>
      <c r="AA103" s="1" t="s">
        <v>45</v>
      </c>
      <c r="AB103" s="1" t="s">
        <v>52</v>
      </c>
      <c r="AC103" s="1" t="s">
        <v>45</v>
      </c>
      <c r="AD103" s="1" t="s">
        <v>45</v>
      </c>
      <c r="AE103" s="1" t="s">
        <v>45</v>
      </c>
      <c r="AF103" s="1" t="s">
        <v>52</v>
      </c>
      <c r="AG103" s="1" t="s">
        <v>45</v>
      </c>
      <c r="AH103" s="1" t="s">
        <v>52</v>
      </c>
      <c r="AI103" s="1" t="s">
        <v>45</v>
      </c>
      <c r="AJ103" s="1" t="s">
        <v>45</v>
      </c>
    </row>
    <row r="104" spans="1:36" ht="15.65" customHeight="1">
      <c r="A104" s="1">
        <v>113</v>
      </c>
      <c r="B104" s="1" t="s">
        <v>607</v>
      </c>
      <c r="C104" s="1" t="s">
        <v>599</v>
      </c>
      <c r="D104" s="1" t="s">
        <v>37</v>
      </c>
      <c r="F104" s="1" t="s">
        <v>44</v>
      </c>
      <c r="G104" s="1" t="s">
        <v>40</v>
      </c>
      <c r="H104" s="1" t="s">
        <v>40</v>
      </c>
      <c r="I104" s="1" t="s">
        <v>424</v>
      </c>
      <c r="J104" s="1" t="s">
        <v>40</v>
      </c>
      <c r="K104" s="1" t="s">
        <v>424</v>
      </c>
      <c r="L104" s="1" t="s">
        <v>40</v>
      </c>
      <c r="M104" s="1" t="s">
        <v>425</v>
      </c>
      <c r="N104" s="1" t="s">
        <v>40</v>
      </c>
      <c r="P104" s="1" t="s">
        <v>40</v>
      </c>
      <c r="R104" s="1" t="s">
        <v>40</v>
      </c>
      <c r="T104" s="1" t="s">
        <v>40</v>
      </c>
      <c r="U104" s="1" t="s">
        <v>426</v>
      </c>
      <c r="V104" s="1" t="s">
        <v>40</v>
      </c>
      <c r="W104" s="1" t="s">
        <v>427</v>
      </c>
      <c r="Z104" s="1" t="s">
        <v>40</v>
      </c>
      <c r="AB104" s="1" t="s">
        <v>52</v>
      </c>
      <c r="AC104" s="1" t="s">
        <v>428</v>
      </c>
      <c r="AD104" s="1" t="s">
        <v>52</v>
      </c>
      <c r="AE104" s="1" t="s">
        <v>429</v>
      </c>
      <c r="AF104" s="1" t="s">
        <v>40</v>
      </c>
      <c r="AH104" s="1" t="s">
        <v>40</v>
      </c>
      <c r="AJ104" s="1" t="s">
        <v>430</v>
      </c>
    </row>
    <row r="105" spans="1:36" ht="15.65" customHeight="1">
      <c r="A105" s="1">
        <v>114</v>
      </c>
      <c r="B105" s="1" t="s">
        <v>213</v>
      </c>
      <c r="C105" s="1" t="s">
        <v>599</v>
      </c>
      <c r="D105" s="1" t="s">
        <v>37</v>
      </c>
      <c r="F105" s="1" t="s">
        <v>62</v>
      </c>
      <c r="G105" s="1" t="s">
        <v>431</v>
      </c>
      <c r="H105" s="1" t="s">
        <v>40</v>
      </c>
      <c r="J105" s="1" t="s">
        <v>40</v>
      </c>
      <c r="L105" s="1" t="s">
        <v>40</v>
      </c>
      <c r="N105" s="1" t="s">
        <v>40</v>
      </c>
      <c r="P105" s="1" t="s">
        <v>40</v>
      </c>
      <c r="R105" s="1" t="s">
        <v>40</v>
      </c>
      <c r="T105" s="1" t="s">
        <v>40</v>
      </c>
      <c r="V105" s="1" t="s">
        <v>40</v>
      </c>
      <c r="X105" s="1" t="s">
        <v>40</v>
      </c>
      <c r="Z105" s="1" t="s">
        <v>40</v>
      </c>
      <c r="AB105" s="1" t="s">
        <v>40</v>
      </c>
      <c r="AD105" s="1" t="s">
        <v>40</v>
      </c>
      <c r="AF105" s="1" t="s">
        <v>40</v>
      </c>
      <c r="AH105" s="1" t="s">
        <v>40</v>
      </c>
    </row>
    <row r="106" spans="1:36" ht="15.65" customHeight="1">
      <c r="A106" s="1">
        <v>115</v>
      </c>
      <c r="B106" s="1" t="s">
        <v>432</v>
      </c>
      <c r="C106" s="1" t="s">
        <v>596</v>
      </c>
      <c r="D106" s="1" t="s">
        <v>37</v>
      </c>
      <c r="F106" s="1" t="s">
        <v>44</v>
      </c>
      <c r="H106" s="1" t="s">
        <v>40</v>
      </c>
      <c r="J106" s="1" t="s">
        <v>40</v>
      </c>
      <c r="L106" s="1" t="s">
        <v>40</v>
      </c>
      <c r="N106" s="1" t="s">
        <v>40</v>
      </c>
      <c r="P106" s="1" t="s">
        <v>40</v>
      </c>
      <c r="R106" s="1" t="s">
        <v>40</v>
      </c>
      <c r="T106" s="1" t="s">
        <v>40</v>
      </c>
      <c r="V106" s="1" t="s">
        <v>40</v>
      </c>
      <c r="X106" s="1" t="s">
        <v>40</v>
      </c>
      <c r="Z106" s="1" t="s">
        <v>40</v>
      </c>
      <c r="AB106" s="1" t="s">
        <v>40</v>
      </c>
      <c r="AD106" s="1" t="s">
        <v>40</v>
      </c>
      <c r="AF106" s="1" t="s">
        <v>40</v>
      </c>
      <c r="AH106" s="1" t="s">
        <v>40</v>
      </c>
    </row>
    <row r="107" spans="1:36" ht="15.65" customHeight="1">
      <c r="A107" s="1">
        <v>116</v>
      </c>
      <c r="B107" s="1" t="s">
        <v>197</v>
      </c>
      <c r="C107" s="1" t="s">
        <v>596</v>
      </c>
      <c r="D107" s="1" t="s">
        <v>37</v>
      </c>
      <c r="F107" s="1" t="s">
        <v>44</v>
      </c>
      <c r="G107" s="1" t="s">
        <v>433</v>
      </c>
      <c r="H107" s="1" t="s">
        <v>40</v>
      </c>
      <c r="J107" s="1" t="s">
        <v>40</v>
      </c>
      <c r="L107" s="1" t="s">
        <v>40</v>
      </c>
      <c r="M107" s="1" t="s">
        <v>434</v>
      </c>
      <c r="N107" s="1" t="s">
        <v>40</v>
      </c>
      <c r="O107" s="1" t="s">
        <v>435</v>
      </c>
      <c r="P107" s="1" t="s">
        <v>40</v>
      </c>
      <c r="Q107" s="1" t="s">
        <v>436</v>
      </c>
      <c r="R107" s="1" t="s">
        <v>40</v>
      </c>
      <c r="T107" s="1" t="s">
        <v>40</v>
      </c>
      <c r="U107" s="1" t="s">
        <v>437</v>
      </c>
      <c r="V107" s="1" t="s">
        <v>40</v>
      </c>
      <c r="X107" s="1" t="s">
        <v>40</v>
      </c>
      <c r="Z107" s="1" t="s">
        <v>40</v>
      </c>
      <c r="AA107" s="1" t="s">
        <v>438</v>
      </c>
      <c r="AB107" s="1" t="s">
        <v>40</v>
      </c>
      <c r="AD107" s="1" t="s">
        <v>40</v>
      </c>
      <c r="AF107" s="1" t="s">
        <v>40</v>
      </c>
      <c r="AH107" s="1" t="s">
        <v>40</v>
      </c>
      <c r="AI107" s="1" t="s">
        <v>439</v>
      </c>
      <c r="AJ107" s="1" t="s">
        <v>440</v>
      </c>
    </row>
    <row r="108" spans="1:36" ht="15.65" customHeight="1">
      <c r="A108" s="1">
        <v>117</v>
      </c>
      <c r="B108" s="1" t="s">
        <v>441</v>
      </c>
      <c r="C108" s="1" t="s">
        <v>596</v>
      </c>
      <c r="D108" s="1" t="s">
        <v>37</v>
      </c>
      <c r="F108" s="1" t="s">
        <v>77</v>
      </c>
      <c r="T108" s="1" t="s">
        <v>40</v>
      </c>
      <c r="AB108" s="1" t="s">
        <v>40</v>
      </c>
      <c r="AD108" s="1" t="s">
        <v>40</v>
      </c>
    </row>
    <row r="109" spans="1:36" ht="15.65" customHeight="1">
      <c r="A109" s="1">
        <v>118</v>
      </c>
      <c r="B109" s="1" t="s">
        <v>46</v>
      </c>
      <c r="C109" s="1" t="s">
        <v>599</v>
      </c>
      <c r="D109" s="1" t="s">
        <v>37</v>
      </c>
      <c r="F109" s="1" t="s">
        <v>62</v>
      </c>
      <c r="H109" s="1" t="s">
        <v>40</v>
      </c>
      <c r="I109" s="1" t="s">
        <v>442</v>
      </c>
      <c r="J109" s="1" t="s">
        <v>52</v>
      </c>
      <c r="K109" s="1" t="s">
        <v>443</v>
      </c>
      <c r="L109" s="1" t="s">
        <v>40</v>
      </c>
      <c r="M109" s="1" t="s">
        <v>444</v>
      </c>
      <c r="N109" s="1" t="s">
        <v>40</v>
      </c>
      <c r="O109" s="1" t="s">
        <v>445</v>
      </c>
      <c r="P109" s="1" t="s">
        <v>40</v>
      </c>
      <c r="R109" s="1" t="s">
        <v>40</v>
      </c>
      <c r="S109" s="1" t="s">
        <v>446</v>
      </c>
      <c r="T109" s="1" t="s">
        <v>40</v>
      </c>
      <c r="V109" s="1" t="s">
        <v>40</v>
      </c>
      <c r="W109" s="1" t="s">
        <v>447</v>
      </c>
      <c r="X109" s="1" t="s">
        <v>40</v>
      </c>
      <c r="Z109" s="1" t="s">
        <v>40</v>
      </c>
      <c r="AA109" s="1" t="s">
        <v>448</v>
      </c>
      <c r="AB109" s="1" t="s">
        <v>40</v>
      </c>
      <c r="AD109" s="1" t="s">
        <v>40</v>
      </c>
      <c r="AE109" s="1" t="s">
        <v>449</v>
      </c>
      <c r="AF109" s="1" t="s">
        <v>40</v>
      </c>
      <c r="AG109" s="1" t="s">
        <v>450</v>
      </c>
      <c r="AH109" s="1" t="s">
        <v>52</v>
      </c>
      <c r="AI109" s="1" t="s">
        <v>451</v>
      </c>
      <c r="AJ109" s="1" t="s">
        <v>452</v>
      </c>
    </row>
    <row r="110" spans="1:36" ht="15.65" customHeight="1">
      <c r="A110" s="1">
        <v>119</v>
      </c>
      <c r="B110" s="1" t="s">
        <v>43</v>
      </c>
      <c r="C110" s="1" t="s">
        <v>599</v>
      </c>
      <c r="D110" s="1" t="s">
        <v>37</v>
      </c>
      <c r="F110" s="1" t="s">
        <v>44</v>
      </c>
      <c r="H110" s="1" t="s">
        <v>40</v>
      </c>
      <c r="J110" s="1" t="s">
        <v>40</v>
      </c>
      <c r="L110" s="1" t="s">
        <v>40</v>
      </c>
      <c r="N110" s="1" t="s">
        <v>40</v>
      </c>
      <c r="P110" s="1" t="s">
        <v>40</v>
      </c>
      <c r="R110" s="1" t="s">
        <v>40</v>
      </c>
      <c r="T110" s="1" t="s">
        <v>40</v>
      </c>
      <c r="V110" s="1" t="s">
        <v>40</v>
      </c>
      <c r="X110" s="1" t="s">
        <v>40</v>
      </c>
      <c r="Z110" s="1" t="s">
        <v>40</v>
      </c>
      <c r="AB110" s="1" t="s">
        <v>40</v>
      </c>
      <c r="AD110" s="1" t="s">
        <v>40</v>
      </c>
      <c r="AF110" s="1" t="s">
        <v>40</v>
      </c>
      <c r="AH110" s="1" t="s">
        <v>40</v>
      </c>
      <c r="AJ110" s="1" t="s">
        <v>453</v>
      </c>
    </row>
    <row r="111" spans="1:36" ht="15.65" customHeight="1">
      <c r="A111" s="1">
        <v>120</v>
      </c>
      <c r="B111" s="1" t="s">
        <v>106</v>
      </c>
      <c r="C111" s="1" t="s">
        <v>596</v>
      </c>
      <c r="D111" s="1" t="s">
        <v>37</v>
      </c>
      <c r="F111" s="1" t="s">
        <v>44</v>
      </c>
      <c r="G111" s="1" t="s">
        <v>454</v>
      </c>
      <c r="H111" s="1" t="s">
        <v>40</v>
      </c>
      <c r="J111" s="1" t="s">
        <v>40</v>
      </c>
      <c r="L111" s="1" t="s">
        <v>40</v>
      </c>
      <c r="N111" s="1" t="s">
        <v>40</v>
      </c>
      <c r="P111" s="1" t="s">
        <v>40</v>
      </c>
      <c r="R111" s="1" t="s">
        <v>40</v>
      </c>
      <c r="T111" s="1" t="s">
        <v>40</v>
      </c>
      <c r="V111" s="1" t="s">
        <v>40</v>
      </c>
      <c r="X111" s="1" t="s">
        <v>40</v>
      </c>
      <c r="Z111" s="1" t="s">
        <v>40</v>
      </c>
      <c r="AB111" s="1" t="s">
        <v>40</v>
      </c>
      <c r="AD111" s="1" t="s">
        <v>40</v>
      </c>
      <c r="AF111" s="1" t="s">
        <v>40</v>
      </c>
      <c r="AH111" s="1" t="s">
        <v>40</v>
      </c>
    </row>
    <row r="112" spans="1:36" ht="15.65" customHeight="1">
      <c r="A112" s="1">
        <v>121</v>
      </c>
      <c r="B112" s="1" t="s">
        <v>82</v>
      </c>
      <c r="C112" s="1" t="s">
        <v>599</v>
      </c>
      <c r="F112" s="1" t="s">
        <v>44</v>
      </c>
      <c r="G112" s="1" t="s">
        <v>455</v>
      </c>
      <c r="H112" s="1" t="s">
        <v>40</v>
      </c>
      <c r="J112" s="1" t="s">
        <v>40</v>
      </c>
      <c r="K112" s="1" t="s">
        <v>456</v>
      </c>
      <c r="L112" s="1" t="s">
        <v>40</v>
      </c>
      <c r="M112" s="1" t="s">
        <v>457</v>
      </c>
      <c r="N112" s="1" t="s">
        <v>40</v>
      </c>
      <c r="P112" s="1" t="s">
        <v>40</v>
      </c>
      <c r="R112" s="1" t="s">
        <v>40</v>
      </c>
      <c r="S112" s="1" t="s">
        <v>458</v>
      </c>
      <c r="T112" s="1" t="s">
        <v>52</v>
      </c>
      <c r="U112" s="1" t="s">
        <v>459</v>
      </c>
      <c r="V112" s="1" t="s">
        <v>40</v>
      </c>
      <c r="W112" s="1" t="s">
        <v>460</v>
      </c>
      <c r="X112" s="1" t="s">
        <v>52</v>
      </c>
      <c r="Y112" s="1" t="s">
        <v>461</v>
      </c>
      <c r="Z112" s="1" t="s">
        <v>40</v>
      </c>
      <c r="AA112" s="1" t="s">
        <v>462</v>
      </c>
      <c r="AB112" s="1" t="s">
        <v>40</v>
      </c>
      <c r="AC112" s="1" t="s">
        <v>463</v>
      </c>
      <c r="AD112" s="1" t="s">
        <v>40</v>
      </c>
      <c r="AF112" s="1" t="s">
        <v>40</v>
      </c>
      <c r="AH112" s="1" t="s">
        <v>40</v>
      </c>
      <c r="AJ112" s="1" t="s">
        <v>464</v>
      </c>
    </row>
    <row r="113" spans="1:36" ht="15.65" customHeight="1">
      <c r="A113" s="1">
        <v>122</v>
      </c>
      <c r="B113" s="1" t="s">
        <v>115</v>
      </c>
      <c r="C113" s="1" t="s">
        <v>596</v>
      </c>
      <c r="D113" s="1" t="s">
        <v>37</v>
      </c>
      <c r="F113" s="1" t="s">
        <v>62</v>
      </c>
      <c r="G113" s="1" t="s">
        <v>465</v>
      </c>
      <c r="H113" s="1" t="s">
        <v>40</v>
      </c>
      <c r="I113" s="1" t="s">
        <v>466</v>
      </c>
      <c r="J113" s="1" t="s">
        <v>40</v>
      </c>
      <c r="K113" s="1" t="s">
        <v>467</v>
      </c>
      <c r="L113" s="1" t="s">
        <v>52</v>
      </c>
      <c r="N113" s="1" t="s">
        <v>52</v>
      </c>
      <c r="P113" s="1" t="s">
        <v>45</v>
      </c>
      <c r="R113" s="1" t="s">
        <v>40</v>
      </c>
      <c r="T113" s="1" t="s">
        <v>40</v>
      </c>
      <c r="U113" s="1" t="s">
        <v>468</v>
      </c>
      <c r="V113" s="1" t="s">
        <v>52</v>
      </c>
      <c r="X113" s="1" t="s">
        <v>40</v>
      </c>
      <c r="Z113" s="1" t="s">
        <v>40</v>
      </c>
      <c r="AA113" s="1" t="s">
        <v>469</v>
      </c>
      <c r="AB113" s="1" t="s">
        <v>40</v>
      </c>
      <c r="AC113" s="1" t="s">
        <v>470</v>
      </c>
      <c r="AD113" s="1" t="s">
        <v>45</v>
      </c>
      <c r="AE113" s="1" t="s">
        <v>471</v>
      </c>
      <c r="AF113" s="1" t="s">
        <v>40</v>
      </c>
      <c r="AH113" s="1" t="s">
        <v>40</v>
      </c>
      <c r="AJ113" s="1" t="s">
        <v>472</v>
      </c>
    </row>
    <row r="114" spans="1:36" ht="15.65" customHeight="1">
      <c r="A114" s="1">
        <v>123</v>
      </c>
      <c r="B114" s="1" t="s">
        <v>84</v>
      </c>
      <c r="C114" s="1" t="s">
        <v>599</v>
      </c>
      <c r="D114" s="1" t="s">
        <v>37</v>
      </c>
      <c r="F114" s="1" t="s">
        <v>44</v>
      </c>
      <c r="G114" s="1" t="s">
        <v>473</v>
      </c>
      <c r="H114" s="1" t="s">
        <v>40</v>
      </c>
      <c r="J114" s="1" t="s">
        <v>40</v>
      </c>
      <c r="L114" s="1" t="s">
        <v>40</v>
      </c>
      <c r="N114" s="1" t="s">
        <v>40</v>
      </c>
      <c r="P114" s="1" t="s">
        <v>40</v>
      </c>
      <c r="R114" s="1" t="s">
        <v>40</v>
      </c>
      <c r="T114" s="1" t="s">
        <v>40</v>
      </c>
      <c r="V114" s="1" t="s">
        <v>40</v>
      </c>
      <c r="X114" s="1" t="s">
        <v>40</v>
      </c>
      <c r="Z114" s="1" t="s">
        <v>40</v>
      </c>
      <c r="AB114" s="1" t="s">
        <v>40</v>
      </c>
      <c r="AD114" s="1" t="s">
        <v>40</v>
      </c>
      <c r="AF114" s="1" t="s">
        <v>40</v>
      </c>
      <c r="AH114" s="1" t="s">
        <v>40</v>
      </c>
    </row>
    <row r="115" spans="1:36" ht="15.65" customHeight="1">
      <c r="A115" s="1">
        <v>124</v>
      </c>
      <c r="B115" s="1" t="s">
        <v>264</v>
      </c>
      <c r="C115" s="1" t="s">
        <v>596</v>
      </c>
      <c r="D115" s="1" t="s">
        <v>37</v>
      </c>
      <c r="F115" s="1" t="s">
        <v>44</v>
      </c>
      <c r="G115" s="1" t="s">
        <v>474</v>
      </c>
      <c r="H115" s="1" t="s">
        <v>40</v>
      </c>
      <c r="I115" s="1" t="s">
        <v>475</v>
      </c>
      <c r="J115" s="1" t="s">
        <v>40</v>
      </c>
      <c r="L115" s="1" t="s">
        <v>40</v>
      </c>
      <c r="N115" s="1" t="s">
        <v>40</v>
      </c>
      <c r="P115" s="1" t="s">
        <v>40</v>
      </c>
      <c r="R115" s="1" t="s">
        <v>40</v>
      </c>
      <c r="S115" s="1" t="s">
        <v>476</v>
      </c>
      <c r="T115" s="1" t="s">
        <v>40</v>
      </c>
      <c r="V115" s="1" t="s">
        <v>40</v>
      </c>
      <c r="X115" s="1" t="s">
        <v>40</v>
      </c>
      <c r="Z115" s="1" t="s">
        <v>40</v>
      </c>
      <c r="AA115" s="1" t="s">
        <v>477</v>
      </c>
      <c r="AB115" s="1" t="s">
        <v>52</v>
      </c>
      <c r="AC115" s="1" t="s">
        <v>478</v>
      </c>
      <c r="AD115" s="1" t="s">
        <v>45</v>
      </c>
      <c r="AE115" s="1" t="s">
        <v>479</v>
      </c>
      <c r="AF115" s="1" t="s">
        <v>40</v>
      </c>
      <c r="AG115" s="1" t="s">
        <v>480</v>
      </c>
      <c r="AH115" s="1" t="s">
        <v>40</v>
      </c>
      <c r="AI115" s="1" t="s">
        <v>481</v>
      </c>
      <c r="AJ115" s="1" t="s">
        <v>482</v>
      </c>
    </row>
    <row r="116" spans="1:36" ht="15.65" customHeight="1">
      <c r="A116" s="1">
        <v>125</v>
      </c>
      <c r="B116" s="1" t="s">
        <v>264</v>
      </c>
      <c r="C116" s="1" t="s">
        <v>596</v>
      </c>
      <c r="F116" s="1" t="s">
        <v>44</v>
      </c>
      <c r="H116" s="1" t="s">
        <v>40</v>
      </c>
      <c r="J116" s="1" t="s">
        <v>40</v>
      </c>
      <c r="L116" s="1" t="s">
        <v>40</v>
      </c>
      <c r="M116" s="1" t="s">
        <v>483</v>
      </c>
      <c r="N116" s="1" t="s">
        <v>52</v>
      </c>
      <c r="O116" s="1" t="s">
        <v>484</v>
      </c>
      <c r="P116" s="1" t="s">
        <v>40</v>
      </c>
      <c r="R116" s="1" t="s">
        <v>40</v>
      </c>
      <c r="T116" s="1" t="s">
        <v>52</v>
      </c>
      <c r="V116" s="1" t="s">
        <v>40</v>
      </c>
      <c r="Z116" s="1" t="s">
        <v>52</v>
      </c>
      <c r="AA116" s="1" t="s">
        <v>485</v>
      </c>
      <c r="AB116" s="1" t="s">
        <v>52</v>
      </c>
      <c r="AD116" s="1" t="s">
        <v>45</v>
      </c>
      <c r="AE116" s="1" t="s">
        <v>486</v>
      </c>
      <c r="AF116" s="1" t="s">
        <v>40</v>
      </c>
      <c r="AH116" s="1" t="s">
        <v>45</v>
      </c>
      <c r="AJ116" s="1" t="s">
        <v>487</v>
      </c>
    </row>
    <row r="117" spans="1:36" ht="15.65" customHeight="1">
      <c r="A117" s="1">
        <v>126</v>
      </c>
      <c r="B117" s="1" t="s">
        <v>103</v>
      </c>
      <c r="C117" s="1" t="s">
        <v>599</v>
      </c>
      <c r="F117" s="1" t="s">
        <v>44</v>
      </c>
      <c r="G117" s="1" t="s">
        <v>488</v>
      </c>
      <c r="H117" s="1" t="s">
        <v>40</v>
      </c>
      <c r="J117" s="1" t="s">
        <v>40</v>
      </c>
      <c r="L117" s="1" t="s">
        <v>40</v>
      </c>
      <c r="N117" s="1" t="s">
        <v>40</v>
      </c>
      <c r="P117" s="1" t="s">
        <v>40</v>
      </c>
      <c r="R117" s="1" t="s">
        <v>40</v>
      </c>
      <c r="T117" s="1" t="s">
        <v>40</v>
      </c>
      <c r="V117" s="1" t="s">
        <v>40</v>
      </c>
      <c r="X117" s="1" t="s">
        <v>40</v>
      </c>
      <c r="Z117" s="1" t="s">
        <v>40</v>
      </c>
      <c r="AB117" s="1" t="s">
        <v>40</v>
      </c>
      <c r="AD117" s="1" t="s">
        <v>45</v>
      </c>
      <c r="AE117" s="1" t="s">
        <v>489</v>
      </c>
      <c r="AF117" s="1" t="s">
        <v>40</v>
      </c>
      <c r="AH117" s="1" t="s">
        <v>40</v>
      </c>
    </row>
    <row r="118" spans="1:36" ht="15.65" customHeight="1">
      <c r="A118" s="1">
        <v>127</v>
      </c>
      <c r="B118" s="1" t="s">
        <v>608</v>
      </c>
      <c r="C118" s="1" t="s">
        <v>598</v>
      </c>
      <c r="D118" s="1" t="s">
        <v>37</v>
      </c>
      <c r="F118" s="1" t="s">
        <v>62</v>
      </c>
      <c r="H118" s="1" t="s">
        <v>40</v>
      </c>
      <c r="J118" s="1" t="s">
        <v>40</v>
      </c>
      <c r="L118" s="1" t="s">
        <v>40</v>
      </c>
      <c r="N118" s="1" t="s">
        <v>40</v>
      </c>
      <c r="P118" s="1" t="s">
        <v>40</v>
      </c>
      <c r="R118" s="1" t="s">
        <v>40</v>
      </c>
      <c r="T118" s="1" t="s">
        <v>40</v>
      </c>
      <c r="V118" s="1" t="s">
        <v>52</v>
      </c>
      <c r="W118" s="1" t="s">
        <v>490</v>
      </c>
      <c r="X118" s="1" t="s">
        <v>40</v>
      </c>
      <c r="Z118" s="1" t="s">
        <v>40</v>
      </c>
      <c r="AB118" s="1" t="s">
        <v>52</v>
      </c>
      <c r="AD118" s="1" t="s">
        <v>52</v>
      </c>
      <c r="AF118" s="1" t="s">
        <v>40</v>
      </c>
      <c r="AH118" s="1" t="s">
        <v>52</v>
      </c>
    </row>
    <row r="119" spans="1:36" ht="15.65" customHeight="1">
      <c r="A119" s="1">
        <v>128</v>
      </c>
      <c r="B119" s="1" t="s">
        <v>491</v>
      </c>
      <c r="C119" s="1" t="s">
        <v>599</v>
      </c>
      <c r="F119" s="1" t="s">
        <v>44</v>
      </c>
      <c r="G119" s="1" t="s">
        <v>492</v>
      </c>
      <c r="H119" s="1" t="s">
        <v>40</v>
      </c>
      <c r="I119" s="1" t="s">
        <v>45</v>
      </c>
      <c r="J119" s="1" t="s">
        <v>40</v>
      </c>
      <c r="K119" s="1" t="s">
        <v>45</v>
      </c>
      <c r="L119" s="1" t="s">
        <v>40</v>
      </c>
      <c r="M119" s="1" t="s">
        <v>45</v>
      </c>
      <c r="N119" s="1" t="s">
        <v>40</v>
      </c>
      <c r="O119" s="1" t="s">
        <v>45</v>
      </c>
      <c r="P119" s="1" t="s">
        <v>40</v>
      </c>
      <c r="Q119" s="1" t="s">
        <v>45</v>
      </c>
      <c r="R119" s="1" t="s">
        <v>40</v>
      </c>
      <c r="S119" s="1" t="s">
        <v>45</v>
      </c>
      <c r="T119" s="1" t="s">
        <v>52</v>
      </c>
      <c r="U119" s="1" t="s">
        <v>493</v>
      </c>
      <c r="V119" s="1" t="s">
        <v>52</v>
      </c>
      <c r="W119" s="1" t="s">
        <v>45</v>
      </c>
      <c r="X119" s="1" t="s">
        <v>40</v>
      </c>
      <c r="Y119" s="1" t="s">
        <v>45</v>
      </c>
      <c r="Z119" s="1" t="s">
        <v>52</v>
      </c>
      <c r="AA119" s="1" t="s">
        <v>494</v>
      </c>
      <c r="AB119" s="1" t="s">
        <v>45</v>
      </c>
      <c r="AC119" s="1" t="s">
        <v>495</v>
      </c>
      <c r="AD119" s="1" t="s">
        <v>45</v>
      </c>
      <c r="AF119" s="1" t="s">
        <v>52</v>
      </c>
      <c r="AG119" s="1" t="s">
        <v>45</v>
      </c>
      <c r="AH119" s="1" t="s">
        <v>40</v>
      </c>
      <c r="AI119" s="1" t="s">
        <v>45</v>
      </c>
      <c r="AJ119" s="1" t="s">
        <v>45</v>
      </c>
    </row>
    <row r="120" spans="1:36" ht="15.65" customHeight="1">
      <c r="A120" s="1">
        <v>129</v>
      </c>
      <c r="B120" s="1" t="s">
        <v>496</v>
      </c>
      <c r="C120" s="1" t="s">
        <v>599</v>
      </c>
      <c r="D120" s="1" t="s">
        <v>37</v>
      </c>
      <c r="F120" s="1" t="s">
        <v>44</v>
      </c>
      <c r="G120" s="1" t="s">
        <v>497</v>
      </c>
      <c r="H120" s="1" t="s">
        <v>40</v>
      </c>
      <c r="J120" s="1" t="s">
        <v>40</v>
      </c>
      <c r="L120" s="1" t="s">
        <v>40</v>
      </c>
      <c r="N120" s="1" t="s">
        <v>40</v>
      </c>
      <c r="P120" s="1" t="s">
        <v>40</v>
      </c>
      <c r="R120" s="1" t="s">
        <v>40</v>
      </c>
      <c r="T120" s="1" t="s">
        <v>40</v>
      </c>
      <c r="V120" s="1" t="s">
        <v>40</v>
      </c>
      <c r="X120" s="1" t="s">
        <v>52</v>
      </c>
      <c r="Z120" s="1" t="s">
        <v>40</v>
      </c>
      <c r="AB120" s="1" t="s">
        <v>52</v>
      </c>
      <c r="AD120" s="1" t="s">
        <v>40</v>
      </c>
      <c r="AF120" s="1" t="s">
        <v>52</v>
      </c>
      <c r="AH120" s="1" t="s">
        <v>52</v>
      </c>
    </row>
    <row r="121" spans="1:36" ht="15.65" customHeight="1">
      <c r="A121" s="1">
        <v>130</v>
      </c>
      <c r="B121" s="1" t="s">
        <v>214</v>
      </c>
      <c r="C121" s="1" t="s">
        <v>596</v>
      </c>
      <c r="D121" s="1" t="s">
        <v>37</v>
      </c>
      <c r="F121" s="1" t="s">
        <v>498</v>
      </c>
      <c r="G121" s="1" t="s">
        <v>499</v>
      </c>
      <c r="AD121" s="1" t="s">
        <v>45</v>
      </c>
    </row>
    <row r="122" spans="1:36" ht="15.65" customHeight="1">
      <c r="A122" s="1">
        <v>131</v>
      </c>
      <c r="B122" s="1" t="s">
        <v>183</v>
      </c>
      <c r="C122" s="1" t="s">
        <v>598</v>
      </c>
      <c r="D122" s="1" t="s">
        <v>37</v>
      </c>
      <c r="F122" s="1" t="s">
        <v>44</v>
      </c>
      <c r="H122" s="1" t="s">
        <v>40</v>
      </c>
      <c r="J122" s="1" t="s">
        <v>40</v>
      </c>
      <c r="L122" s="1" t="s">
        <v>40</v>
      </c>
      <c r="N122" s="1" t="s">
        <v>40</v>
      </c>
      <c r="P122" s="1" t="s">
        <v>40</v>
      </c>
      <c r="R122" s="1" t="s">
        <v>40</v>
      </c>
      <c r="T122" s="1" t="s">
        <v>40</v>
      </c>
      <c r="V122" s="1" t="s">
        <v>40</v>
      </c>
      <c r="X122" s="1" t="s">
        <v>40</v>
      </c>
      <c r="Z122" s="1" t="s">
        <v>40</v>
      </c>
      <c r="AB122" s="1" t="s">
        <v>40</v>
      </c>
      <c r="AD122" s="1" t="s">
        <v>40</v>
      </c>
      <c r="AF122" s="1" t="s">
        <v>40</v>
      </c>
      <c r="AH122" s="1" t="s">
        <v>40</v>
      </c>
    </row>
    <row r="123" spans="1:36" ht="15.65" customHeight="1">
      <c r="A123" s="1">
        <v>132</v>
      </c>
      <c r="B123" s="1" t="s">
        <v>500</v>
      </c>
      <c r="C123" s="1" t="s">
        <v>598</v>
      </c>
      <c r="D123" s="1" t="s">
        <v>37</v>
      </c>
      <c r="F123" s="1" t="s">
        <v>44</v>
      </c>
      <c r="G123" s="1" t="s">
        <v>501</v>
      </c>
      <c r="H123" s="1" t="s">
        <v>40</v>
      </c>
      <c r="J123" s="1" t="s">
        <v>40</v>
      </c>
      <c r="L123" s="1" t="s">
        <v>40</v>
      </c>
      <c r="N123" s="1" t="s">
        <v>40</v>
      </c>
      <c r="P123" s="1" t="s">
        <v>40</v>
      </c>
      <c r="R123" s="1" t="s">
        <v>40</v>
      </c>
      <c r="T123" s="1" t="s">
        <v>40</v>
      </c>
      <c r="U123" s="1" t="s">
        <v>502</v>
      </c>
      <c r="V123" s="1" t="s">
        <v>40</v>
      </c>
      <c r="W123" s="1" t="s">
        <v>503</v>
      </c>
      <c r="X123" s="1" t="s">
        <v>40</v>
      </c>
      <c r="Z123" s="1" t="s">
        <v>40</v>
      </c>
      <c r="AA123" s="1" t="s">
        <v>504</v>
      </c>
      <c r="AB123" s="1" t="s">
        <v>40</v>
      </c>
      <c r="AD123" s="1" t="s">
        <v>52</v>
      </c>
      <c r="AE123" s="1" t="s">
        <v>505</v>
      </c>
      <c r="AF123" s="1" t="s">
        <v>40</v>
      </c>
      <c r="AH123" s="1" t="s">
        <v>40</v>
      </c>
      <c r="AI123" s="1" t="s">
        <v>506</v>
      </c>
    </row>
    <row r="124" spans="1:36" ht="15.65" customHeight="1">
      <c r="A124" s="1">
        <v>133</v>
      </c>
      <c r="B124" s="1" t="s">
        <v>84</v>
      </c>
      <c r="C124" s="1" t="s">
        <v>599</v>
      </c>
      <c r="F124" s="1" t="s">
        <v>44</v>
      </c>
      <c r="G124" s="1" t="s">
        <v>507</v>
      </c>
      <c r="H124" s="1" t="s">
        <v>40</v>
      </c>
      <c r="I124" s="1" t="s">
        <v>508</v>
      </c>
      <c r="J124" s="1" t="s">
        <v>40</v>
      </c>
      <c r="K124" s="1" t="s">
        <v>45</v>
      </c>
      <c r="L124" s="1" t="s">
        <v>40</v>
      </c>
      <c r="N124" s="1" t="s">
        <v>40</v>
      </c>
      <c r="P124" s="1" t="s">
        <v>52</v>
      </c>
      <c r="Q124" s="1" t="s">
        <v>509</v>
      </c>
      <c r="R124" s="1" t="s">
        <v>40</v>
      </c>
      <c r="S124" s="1" t="s">
        <v>510</v>
      </c>
      <c r="T124" s="1" t="s">
        <v>40</v>
      </c>
      <c r="U124" s="1" t="s">
        <v>511</v>
      </c>
      <c r="V124" s="1" t="s">
        <v>40</v>
      </c>
      <c r="X124" s="1" t="s">
        <v>40</v>
      </c>
      <c r="Y124" s="1" t="s">
        <v>512</v>
      </c>
      <c r="Z124" s="1" t="s">
        <v>52</v>
      </c>
      <c r="AA124" s="1" t="s">
        <v>513</v>
      </c>
      <c r="AB124" s="1" t="s">
        <v>40</v>
      </c>
      <c r="AD124" s="1" t="s">
        <v>40</v>
      </c>
      <c r="AF124" s="1" t="s">
        <v>45</v>
      </c>
      <c r="AG124" s="1" t="s">
        <v>514</v>
      </c>
      <c r="AH124" s="1" t="s">
        <v>40</v>
      </c>
      <c r="AJ124" s="1" t="s">
        <v>515</v>
      </c>
    </row>
    <row r="125" spans="1:36" ht="15.65" customHeight="1">
      <c r="A125" s="1">
        <v>134</v>
      </c>
      <c r="B125" s="1" t="s">
        <v>609</v>
      </c>
      <c r="C125" s="1" t="s">
        <v>599</v>
      </c>
      <c r="D125" s="1" t="s">
        <v>37</v>
      </c>
      <c r="F125" s="1" t="s">
        <v>44</v>
      </c>
      <c r="G125" s="1" t="s">
        <v>516</v>
      </c>
      <c r="H125" s="1" t="s">
        <v>40</v>
      </c>
      <c r="J125" s="1" t="s">
        <v>40</v>
      </c>
      <c r="L125" s="1" t="s">
        <v>40</v>
      </c>
      <c r="N125" s="1" t="s">
        <v>40</v>
      </c>
      <c r="P125" s="1" t="s">
        <v>45</v>
      </c>
      <c r="R125" s="1" t="s">
        <v>40</v>
      </c>
      <c r="T125" s="1" t="s">
        <v>52</v>
      </c>
      <c r="V125" s="1" t="s">
        <v>45</v>
      </c>
      <c r="X125" s="1" t="s">
        <v>40</v>
      </c>
      <c r="Z125" s="1" t="s">
        <v>40</v>
      </c>
      <c r="AB125" s="1" t="s">
        <v>40</v>
      </c>
      <c r="AD125" s="1" t="s">
        <v>45</v>
      </c>
      <c r="AF125" s="1" t="s">
        <v>40</v>
      </c>
      <c r="AH125" s="1" t="s">
        <v>45</v>
      </c>
    </row>
    <row r="126" spans="1:36" ht="15.65" customHeight="1">
      <c r="A126" s="1">
        <v>135</v>
      </c>
      <c r="B126" s="1" t="s">
        <v>560</v>
      </c>
      <c r="C126" s="1" t="s">
        <v>596</v>
      </c>
      <c r="F126" s="1" t="s">
        <v>62</v>
      </c>
      <c r="G126" s="1" t="s">
        <v>45</v>
      </c>
      <c r="H126" s="1" t="s">
        <v>40</v>
      </c>
      <c r="J126" s="1" t="s">
        <v>40</v>
      </c>
      <c r="L126" s="1" t="s">
        <v>40</v>
      </c>
      <c r="N126" s="1" t="s">
        <v>40</v>
      </c>
      <c r="O126" s="1" t="s">
        <v>517</v>
      </c>
      <c r="P126" s="1" t="s">
        <v>40</v>
      </c>
      <c r="R126" s="1" t="s">
        <v>40</v>
      </c>
      <c r="T126" s="1" t="s">
        <v>52</v>
      </c>
      <c r="U126" s="1" t="s">
        <v>518</v>
      </c>
      <c r="V126" s="1" t="s">
        <v>52</v>
      </c>
      <c r="W126" s="1" t="s">
        <v>519</v>
      </c>
      <c r="X126" s="1" t="s">
        <v>40</v>
      </c>
      <c r="Z126" s="1" t="s">
        <v>52</v>
      </c>
      <c r="AA126" s="1" t="s">
        <v>520</v>
      </c>
      <c r="AB126" s="1" t="s">
        <v>45</v>
      </c>
      <c r="AC126" s="1" t="s">
        <v>521</v>
      </c>
      <c r="AD126" s="1" t="s">
        <v>45</v>
      </c>
      <c r="AE126" s="1" t="s">
        <v>522</v>
      </c>
      <c r="AF126" s="1" t="s">
        <v>52</v>
      </c>
      <c r="AG126" s="1" t="s">
        <v>523</v>
      </c>
      <c r="AH126" s="1" t="s">
        <v>40</v>
      </c>
      <c r="AJ126" s="1" t="s">
        <v>524</v>
      </c>
    </row>
    <row r="127" spans="1:36" ht="15.65" customHeight="1">
      <c r="A127" s="1">
        <v>136</v>
      </c>
      <c r="B127" s="1" t="s">
        <v>134</v>
      </c>
      <c r="C127" s="1" t="s">
        <v>596</v>
      </c>
      <c r="F127" s="1" t="s">
        <v>157</v>
      </c>
      <c r="L127" s="1" t="s">
        <v>45</v>
      </c>
      <c r="M127" s="1" t="s">
        <v>525</v>
      </c>
      <c r="N127" s="1" t="s">
        <v>45</v>
      </c>
      <c r="O127" s="1" t="s">
        <v>526</v>
      </c>
      <c r="P127" s="1" t="s">
        <v>45</v>
      </c>
      <c r="Q127" s="1" t="s">
        <v>527</v>
      </c>
      <c r="R127" s="1" t="s">
        <v>52</v>
      </c>
      <c r="S127" s="1" t="s">
        <v>528</v>
      </c>
      <c r="V127" s="1" t="s">
        <v>45</v>
      </c>
      <c r="W127" s="1" t="s">
        <v>529</v>
      </c>
      <c r="X127" s="1" t="s">
        <v>45</v>
      </c>
      <c r="Y127" s="1" t="s">
        <v>530</v>
      </c>
      <c r="Z127" s="1" t="s">
        <v>45</v>
      </c>
      <c r="AA127" s="1" t="s">
        <v>531</v>
      </c>
      <c r="AB127" s="1" t="s">
        <v>45</v>
      </c>
      <c r="AC127" s="1" t="s">
        <v>532</v>
      </c>
      <c r="AD127" s="1" t="s">
        <v>45</v>
      </c>
      <c r="AE127" s="1" t="s">
        <v>533</v>
      </c>
      <c r="AH127" s="1" t="s">
        <v>45</v>
      </c>
      <c r="AI127" s="1" t="s">
        <v>534</v>
      </c>
    </row>
    <row r="128" spans="1:36" ht="15.65" customHeight="1">
      <c r="A128" s="1">
        <v>137</v>
      </c>
      <c r="B128" s="1" t="s">
        <v>200</v>
      </c>
      <c r="C128" s="1" t="s">
        <v>596</v>
      </c>
      <c r="D128" s="1" t="s">
        <v>37</v>
      </c>
      <c r="F128" s="1" t="s">
        <v>44</v>
      </c>
      <c r="G128" s="1" t="s">
        <v>535</v>
      </c>
      <c r="H128" s="1" t="s">
        <v>40</v>
      </c>
      <c r="J128" s="1" t="s">
        <v>40</v>
      </c>
      <c r="K128" s="1" t="s">
        <v>536</v>
      </c>
      <c r="L128" s="1" t="s">
        <v>40</v>
      </c>
      <c r="M128" s="1" t="s">
        <v>537</v>
      </c>
      <c r="N128" s="1" t="s">
        <v>40</v>
      </c>
      <c r="O128" s="1" t="s">
        <v>538</v>
      </c>
      <c r="P128" s="1" t="s">
        <v>40</v>
      </c>
      <c r="Q128" s="1" t="s">
        <v>539</v>
      </c>
      <c r="R128" s="1" t="s">
        <v>40</v>
      </c>
      <c r="T128" s="1" t="s">
        <v>40</v>
      </c>
      <c r="V128" s="1" t="s">
        <v>40</v>
      </c>
      <c r="W128" s="1" t="s">
        <v>540</v>
      </c>
      <c r="X128" s="1" t="s">
        <v>40</v>
      </c>
      <c r="Z128" s="1" t="s">
        <v>52</v>
      </c>
      <c r="AA128" s="1" t="s">
        <v>541</v>
      </c>
      <c r="AB128" s="1" t="s">
        <v>52</v>
      </c>
      <c r="AC128" s="1" t="s">
        <v>542</v>
      </c>
      <c r="AD128" s="1" t="s">
        <v>40</v>
      </c>
      <c r="AE128" s="1" t="s">
        <v>543</v>
      </c>
      <c r="AF128" s="1" t="s">
        <v>52</v>
      </c>
      <c r="AG128" s="1" t="s">
        <v>544</v>
      </c>
      <c r="AH128" s="1" t="s">
        <v>52</v>
      </c>
      <c r="AI128" s="1" t="s">
        <v>545</v>
      </c>
      <c r="AJ128" s="1" t="s">
        <v>546</v>
      </c>
    </row>
    <row r="129" spans="1:36" ht="15.65" customHeight="1">
      <c r="A129" s="1">
        <v>138</v>
      </c>
      <c r="B129" s="1" t="s">
        <v>547</v>
      </c>
      <c r="C129" s="1" t="s">
        <v>596</v>
      </c>
      <c r="D129" s="1" t="s">
        <v>37</v>
      </c>
      <c r="F129" s="1" t="s">
        <v>62</v>
      </c>
      <c r="G129" s="1" t="s">
        <v>548</v>
      </c>
      <c r="H129" s="1" t="s">
        <v>45</v>
      </c>
      <c r="I129" s="1" t="s">
        <v>549</v>
      </c>
      <c r="J129" s="1" t="s">
        <v>52</v>
      </c>
      <c r="K129" s="1" t="s">
        <v>550</v>
      </c>
      <c r="L129" s="1" t="s">
        <v>40</v>
      </c>
      <c r="N129" s="1" t="s">
        <v>40</v>
      </c>
      <c r="P129" s="1" t="s">
        <v>52</v>
      </c>
      <c r="Q129" s="1" t="s">
        <v>551</v>
      </c>
      <c r="R129" s="1" t="s">
        <v>40</v>
      </c>
      <c r="T129" s="1" t="s">
        <v>40</v>
      </c>
      <c r="V129" s="1" t="s">
        <v>40</v>
      </c>
      <c r="X129" s="1" t="s">
        <v>52</v>
      </c>
      <c r="Z129" s="1" t="s">
        <v>40</v>
      </c>
      <c r="AB129" s="1" t="s">
        <v>40</v>
      </c>
      <c r="AD129" s="1" t="s">
        <v>40</v>
      </c>
      <c r="AF129" s="1" t="s">
        <v>40</v>
      </c>
      <c r="AH129" s="1" t="s">
        <v>40</v>
      </c>
    </row>
    <row r="130" spans="1:36" ht="15.65" customHeight="1">
      <c r="A130" s="1">
        <v>139</v>
      </c>
      <c r="B130" s="1" t="s">
        <v>214</v>
      </c>
      <c r="C130" s="1" t="s">
        <v>596</v>
      </c>
      <c r="D130" s="1" t="s">
        <v>37</v>
      </c>
      <c r="F130" s="1" t="s">
        <v>44</v>
      </c>
      <c r="H130" s="1" t="s">
        <v>40</v>
      </c>
      <c r="J130" s="1" t="s">
        <v>40</v>
      </c>
      <c r="L130" s="1" t="s">
        <v>40</v>
      </c>
      <c r="N130" s="1" t="s">
        <v>40</v>
      </c>
      <c r="P130" s="1" t="s">
        <v>40</v>
      </c>
      <c r="R130" s="1" t="s">
        <v>40</v>
      </c>
      <c r="T130" s="1" t="s">
        <v>40</v>
      </c>
      <c r="V130" s="1" t="s">
        <v>40</v>
      </c>
      <c r="X130" s="1" t="s">
        <v>52</v>
      </c>
      <c r="Z130" s="1" t="s">
        <v>40</v>
      </c>
      <c r="AB130" s="1" t="s">
        <v>40</v>
      </c>
      <c r="AD130" s="1" t="s">
        <v>40</v>
      </c>
      <c r="AF130" s="1" t="s">
        <v>40</v>
      </c>
      <c r="AH130" s="1" t="s">
        <v>40</v>
      </c>
    </row>
    <row r="131" spans="1:36" ht="15.65" customHeight="1">
      <c r="A131" s="1">
        <v>140</v>
      </c>
      <c r="B131" s="1" t="s">
        <v>552</v>
      </c>
      <c r="C131" s="1" t="s">
        <v>596</v>
      </c>
      <c r="F131" s="1" t="s">
        <v>44</v>
      </c>
      <c r="G131" s="1" t="s">
        <v>553</v>
      </c>
      <c r="H131" s="1" t="s">
        <v>40</v>
      </c>
      <c r="J131" s="1" t="s">
        <v>40</v>
      </c>
      <c r="L131" s="1" t="s">
        <v>40</v>
      </c>
      <c r="M131" s="1" t="s">
        <v>554</v>
      </c>
      <c r="N131" s="1" t="s">
        <v>52</v>
      </c>
      <c r="P131" s="1" t="s">
        <v>52</v>
      </c>
      <c r="R131" s="1" t="s">
        <v>40</v>
      </c>
      <c r="T131" s="1" t="s">
        <v>40</v>
      </c>
      <c r="V131" s="1" t="s">
        <v>40</v>
      </c>
      <c r="X131" s="1" t="s">
        <v>40</v>
      </c>
      <c r="Z131" s="1" t="s">
        <v>40</v>
      </c>
      <c r="AB131" s="1" t="s">
        <v>40</v>
      </c>
      <c r="AC131" s="1" t="s">
        <v>555</v>
      </c>
      <c r="AD131" s="1" t="s">
        <v>40</v>
      </c>
      <c r="AE131" s="1" t="s">
        <v>556</v>
      </c>
      <c r="AF131" s="1" t="s">
        <v>40</v>
      </c>
      <c r="AH131" s="1" t="s">
        <v>40</v>
      </c>
    </row>
    <row r="132" spans="1:36" ht="15.65" customHeight="1">
      <c r="A132" s="1">
        <v>141</v>
      </c>
      <c r="B132" s="1" t="s">
        <v>557</v>
      </c>
      <c r="C132" s="1" t="s">
        <v>596</v>
      </c>
      <c r="D132" s="1" t="s">
        <v>37</v>
      </c>
      <c r="F132" s="1" t="s">
        <v>62</v>
      </c>
      <c r="H132" s="1" t="s">
        <v>40</v>
      </c>
      <c r="J132" s="1" t="s">
        <v>40</v>
      </c>
      <c r="L132" s="1" t="s">
        <v>52</v>
      </c>
      <c r="M132" s="1" t="s">
        <v>558</v>
      </c>
      <c r="N132" s="1" t="s">
        <v>52</v>
      </c>
      <c r="O132" s="1" t="s">
        <v>559</v>
      </c>
      <c r="P132" s="1" t="s">
        <v>40</v>
      </c>
      <c r="R132" s="1" t="s">
        <v>40</v>
      </c>
      <c r="T132" s="1" t="s">
        <v>40</v>
      </c>
      <c r="AF132" s="1" t="s">
        <v>40</v>
      </c>
      <c r="AH132" s="1" t="s">
        <v>40</v>
      </c>
    </row>
    <row r="133" spans="1:36" ht="15.65" customHeight="1">
      <c r="A133" s="1">
        <v>142</v>
      </c>
      <c r="B133" s="1" t="s">
        <v>560</v>
      </c>
      <c r="C133" s="1" t="s">
        <v>596</v>
      </c>
      <c r="F133" s="1" t="s">
        <v>44</v>
      </c>
      <c r="G133" s="1" t="s">
        <v>561</v>
      </c>
      <c r="H133" s="1" t="s">
        <v>40</v>
      </c>
      <c r="J133" s="1" t="s">
        <v>40</v>
      </c>
      <c r="L133" s="1" t="s">
        <v>40</v>
      </c>
      <c r="M133" s="1" t="s">
        <v>562</v>
      </c>
      <c r="N133" s="1" t="s">
        <v>40</v>
      </c>
      <c r="P133" s="1" t="s">
        <v>40</v>
      </c>
      <c r="R133" s="1" t="s">
        <v>40</v>
      </c>
      <c r="T133" s="1" t="s">
        <v>40</v>
      </c>
      <c r="U133" s="1" t="s">
        <v>563</v>
      </c>
      <c r="V133" s="1" t="s">
        <v>40</v>
      </c>
      <c r="X133" s="1" t="s">
        <v>40</v>
      </c>
      <c r="Z133" s="1" t="s">
        <v>52</v>
      </c>
      <c r="AA133" s="1" t="s">
        <v>564</v>
      </c>
      <c r="AB133" s="1" t="s">
        <v>45</v>
      </c>
      <c r="AC133" s="1" t="s">
        <v>565</v>
      </c>
      <c r="AD133" s="1" t="s">
        <v>45</v>
      </c>
      <c r="AE133" s="1" t="s">
        <v>566</v>
      </c>
      <c r="AF133" s="1" t="s">
        <v>52</v>
      </c>
      <c r="AG133" s="1" t="s">
        <v>567</v>
      </c>
      <c r="AH133" s="1" t="s">
        <v>52</v>
      </c>
      <c r="AI133" s="1" t="s">
        <v>567</v>
      </c>
    </row>
    <row r="134" spans="1:36" ht="15.65" customHeight="1">
      <c r="A134" s="1">
        <v>143</v>
      </c>
      <c r="B134" s="1" t="s">
        <v>568</v>
      </c>
      <c r="C134" s="1" t="s">
        <v>596</v>
      </c>
      <c r="F134" s="1" t="s">
        <v>44</v>
      </c>
      <c r="G134" s="1" t="s">
        <v>569</v>
      </c>
      <c r="H134" s="1" t="s">
        <v>40</v>
      </c>
      <c r="J134" s="1" t="s">
        <v>45</v>
      </c>
      <c r="K134" s="1" t="s">
        <v>570</v>
      </c>
      <c r="L134" s="1" t="s">
        <v>40</v>
      </c>
      <c r="N134" s="1" t="s">
        <v>40</v>
      </c>
      <c r="P134" s="1" t="s">
        <v>40</v>
      </c>
      <c r="R134" s="1" t="s">
        <v>40</v>
      </c>
      <c r="T134" s="1" t="s">
        <v>52</v>
      </c>
      <c r="U134" s="1" t="s">
        <v>571</v>
      </c>
      <c r="V134" s="1" t="s">
        <v>40</v>
      </c>
      <c r="W134" s="1" t="s">
        <v>572</v>
      </c>
      <c r="X134" s="1" t="s">
        <v>40</v>
      </c>
      <c r="Z134" s="1" t="s">
        <v>40</v>
      </c>
      <c r="AB134" s="1" t="s">
        <v>40</v>
      </c>
      <c r="AD134" s="1" t="s">
        <v>45</v>
      </c>
      <c r="AE134" s="1" t="s">
        <v>573</v>
      </c>
      <c r="AF134" s="1" t="s">
        <v>45</v>
      </c>
      <c r="AG134" s="1" t="s">
        <v>574</v>
      </c>
      <c r="AH134" s="1" t="s">
        <v>40</v>
      </c>
    </row>
    <row r="135" spans="1:36" ht="15.65" customHeight="1">
      <c r="A135" s="1">
        <v>144</v>
      </c>
      <c r="B135" s="1" t="s">
        <v>145</v>
      </c>
      <c r="C135" s="1" t="s">
        <v>596</v>
      </c>
      <c r="D135" s="1" t="s">
        <v>37</v>
      </c>
      <c r="F135" s="1" t="s">
        <v>77</v>
      </c>
      <c r="G135" s="1" t="s">
        <v>575</v>
      </c>
      <c r="H135" s="1" t="s">
        <v>40</v>
      </c>
      <c r="J135" s="1" t="s">
        <v>40</v>
      </c>
      <c r="L135" s="1" t="s">
        <v>40</v>
      </c>
      <c r="N135" s="1" t="s">
        <v>40</v>
      </c>
      <c r="P135" s="1" t="s">
        <v>40</v>
      </c>
      <c r="R135" s="1" t="s">
        <v>40</v>
      </c>
      <c r="T135" s="1" t="s">
        <v>40</v>
      </c>
      <c r="V135" s="1" t="s">
        <v>52</v>
      </c>
      <c r="X135" s="1" t="s">
        <v>52</v>
      </c>
      <c r="Z135" s="1" t="s">
        <v>40</v>
      </c>
      <c r="AB135" s="1" t="s">
        <v>40</v>
      </c>
      <c r="AD135" s="1" t="s">
        <v>52</v>
      </c>
      <c r="AF135" s="1" t="s">
        <v>52</v>
      </c>
      <c r="AH135" s="1" t="s">
        <v>52</v>
      </c>
    </row>
    <row r="136" spans="1:36" ht="15.65" customHeight="1">
      <c r="A136" s="1">
        <v>145</v>
      </c>
      <c r="B136" s="1" t="s">
        <v>115</v>
      </c>
      <c r="C136" s="1" t="s">
        <v>596</v>
      </c>
      <c r="D136" s="1" t="s">
        <v>37</v>
      </c>
      <c r="F136" s="1" t="s">
        <v>44</v>
      </c>
      <c r="H136" s="1" t="s">
        <v>40</v>
      </c>
      <c r="I136" s="1" t="s">
        <v>576</v>
      </c>
      <c r="J136" s="1" t="s">
        <v>40</v>
      </c>
      <c r="L136" s="1" t="s">
        <v>40</v>
      </c>
      <c r="N136" s="1" t="s">
        <v>40</v>
      </c>
      <c r="O136" s="1" t="s">
        <v>577</v>
      </c>
      <c r="P136" s="1" t="s">
        <v>40</v>
      </c>
      <c r="R136" s="1" t="s">
        <v>40</v>
      </c>
      <c r="T136" s="1" t="s">
        <v>52</v>
      </c>
      <c r="U136" s="1" t="s">
        <v>578</v>
      </c>
      <c r="V136" s="1" t="s">
        <v>45</v>
      </c>
      <c r="X136" s="1" t="s">
        <v>40</v>
      </c>
      <c r="Z136" s="1" t="s">
        <v>52</v>
      </c>
      <c r="AB136" s="1" t="s">
        <v>40</v>
      </c>
      <c r="AD136" s="1" t="s">
        <v>45</v>
      </c>
      <c r="AE136" s="1" t="s">
        <v>579</v>
      </c>
      <c r="AF136" s="1" t="s">
        <v>40</v>
      </c>
      <c r="AH136" s="1" t="s">
        <v>52</v>
      </c>
      <c r="AI136" s="1" t="s">
        <v>580</v>
      </c>
    </row>
    <row r="137" spans="1:36" ht="15.65" customHeight="1">
      <c r="A137" s="1">
        <v>146</v>
      </c>
      <c r="B137" s="1" t="s">
        <v>610</v>
      </c>
      <c r="C137" s="1" t="s">
        <v>596</v>
      </c>
      <c r="D137" s="1" t="s">
        <v>37</v>
      </c>
      <c r="F137" s="1" t="s">
        <v>581</v>
      </c>
      <c r="H137" s="1" t="s">
        <v>40</v>
      </c>
      <c r="J137" s="1" t="s">
        <v>40</v>
      </c>
      <c r="L137" s="1" t="s">
        <v>40</v>
      </c>
      <c r="N137" s="1" t="s">
        <v>40</v>
      </c>
      <c r="O137" s="1" t="s">
        <v>582</v>
      </c>
      <c r="P137" s="1" t="s">
        <v>40</v>
      </c>
      <c r="R137" s="1" t="s">
        <v>40</v>
      </c>
      <c r="T137" s="1" t="s">
        <v>40</v>
      </c>
      <c r="U137" s="1" t="s">
        <v>583</v>
      </c>
      <c r="V137" s="1" t="s">
        <v>40</v>
      </c>
      <c r="W137" s="1" t="s">
        <v>584</v>
      </c>
      <c r="X137" s="1" t="s">
        <v>40</v>
      </c>
      <c r="Y137" s="1" t="s">
        <v>585</v>
      </c>
      <c r="Z137" s="1" t="s">
        <v>40</v>
      </c>
      <c r="AB137" s="1" t="s">
        <v>40</v>
      </c>
      <c r="AD137" s="1" t="s">
        <v>40</v>
      </c>
      <c r="AF137" s="1" t="s">
        <v>40</v>
      </c>
      <c r="AH137" s="1" t="s">
        <v>40</v>
      </c>
      <c r="AJ137" s="1" t="s">
        <v>586</v>
      </c>
    </row>
    <row r="138" spans="1:36" ht="15.65" customHeight="1">
      <c r="A138" s="1">
        <v>147</v>
      </c>
      <c r="B138" s="1" t="s">
        <v>587</v>
      </c>
      <c r="C138" s="1" t="s">
        <v>596</v>
      </c>
      <c r="D138" s="1" t="s">
        <v>37</v>
      </c>
      <c r="F138" s="1" t="s">
        <v>44</v>
      </c>
      <c r="T138" s="1" t="s">
        <v>52</v>
      </c>
      <c r="V138" s="1" t="s">
        <v>45</v>
      </c>
      <c r="W138" s="1" t="s">
        <v>588</v>
      </c>
      <c r="X138" s="1" t="s">
        <v>52</v>
      </c>
      <c r="Z138" s="1" t="s">
        <v>52</v>
      </c>
      <c r="AA138" s="1" t="s">
        <v>589</v>
      </c>
      <c r="AB138" s="1" t="s">
        <v>45</v>
      </c>
      <c r="AC138" s="1" t="s">
        <v>590</v>
      </c>
      <c r="AE138" s="1" t="s">
        <v>591</v>
      </c>
      <c r="AJ138" s="1" t="s">
        <v>592</v>
      </c>
    </row>
    <row r="139" spans="1:36" ht="15.65" customHeight="1">
      <c r="A139" s="1">
        <v>148</v>
      </c>
      <c r="B139" s="1" t="s">
        <v>611</v>
      </c>
      <c r="C139" s="1" t="s">
        <v>596</v>
      </c>
      <c r="D139" s="1" t="s">
        <v>37</v>
      </c>
      <c r="F139" s="1" t="s">
        <v>308</v>
      </c>
      <c r="H139" s="1" t="s">
        <v>40</v>
      </c>
      <c r="J139" s="1" t="s">
        <v>40</v>
      </c>
      <c r="L139" s="1" t="s">
        <v>45</v>
      </c>
      <c r="N139" s="1" t="s">
        <v>40</v>
      </c>
      <c r="P139" s="1" t="s">
        <v>40</v>
      </c>
      <c r="R139" s="1" t="s">
        <v>40</v>
      </c>
      <c r="T139" s="1" t="s">
        <v>40</v>
      </c>
      <c r="V139" s="1" t="s">
        <v>40</v>
      </c>
      <c r="X139" s="1" t="s">
        <v>40</v>
      </c>
      <c r="Z139" s="1" t="s">
        <v>40</v>
      </c>
      <c r="AB139" s="1" t="s">
        <v>40</v>
      </c>
      <c r="AD139" s="1" t="s">
        <v>40</v>
      </c>
      <c r="AF139" s="1" t="s">
        <v>40</v>
      </c>
      <c r="AH139" s="1" t="s">
        <v>40</v>
      </c>
    </row>
    <row r="140" spans="1:36" ht="15.65" customHeight="1">
      <c r="A140" s="1">
        <v>149</v>
      </c>
      <c r="B140" s="1" t="s">
        <v>587</v>
      </c>
      <c r="C140" s="1" t="s">
        <v>596</v>
      </c>
      <c r="F140" s="1" t="s">
        <v>62</v>
      </c>
      <c r="G140" s="1" t="s">
        <v>593</v>
      </c>
      <c r="H140" s="1" t="s">
        <v>40</v>
      </c>
      <c r="J140" s="1" t="s">
        <v>40</v>
      </c>
      <c r="L140" s="1" t="s">
        <v>40</v>
      </c>
      <c r="N140" s="1" t="s">
        <v>40</v>
      </c>
      <c r="P140" s="1" t="s">
        <v>40</v>
      </c>
      <c r="R140" s="1" t="s">
        <v>40</v>
      </c>
      <c r="T140" s="1" t="s">
        <v>40</v>
      </c>
      <c r="V140" s="1" t="s">
        <v>40</v>
      </c>
      <c r="X140" s="1" t="s">
        <v>40</v>
      </c>
      <c r="Z140" s="1" t="s">
        <v>40</v>
      </c>
      <c r="AA140" s="1" t="s">
        <v>594</v>
      </c>
      <c r="AB140" s="1" t="s">
        <v>40</v>
      </c>
      <c r="AD140" s="1" t="s">
        <v>45</v>
      </c>
      <c r="AE140" s="1" t="s">
        <v>595</v>
      </c>
      <c r="AF140" s="1" t="s">
        <v>40</v>
      </c>
      <c r="AH140" s="1" t="s">
        <v>40</v>
      </c>
    </row>
  </sheetData>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6"/>
  <sheetViews>
    <sheetView workbookViewId="0">
      <selection activeCell="B3" sqref="B3"/>
    </sheetView>
  </sheetViews>
  <sheetFormatPr defaultColWidth="8.81640625" defaultRowHeight="14.5"/>
  <cols>
    <col min="1" max="1" width="4.08984375" style="29" customWidth="1"/>
    <col min="2" max="2" width="72.6328125" style="29" customWidth="1"/>
    <col min="3" max="3" width="4.81640625" style="29" customWidth="1"/>
    <col min="4" max="5" width="36.6328125" style="29" customWidth="1"/>
    <col min="6" max="16384" width="8.81640625" style="29"/>
  </cols>
  <sheetData>
    <row r="2" spans="2:5" s="26" customFormat="1">
      <c r="B2" s="26" t="s">
        <v>663</v>
      </c>
      <c r="D2" s="28" t="s">
        <v>745</v>
      </c>
      <c r="E2" s="28" t="s">
        <v>854</v>
      </c>
    </row>
    <row r="3" spans="2:5" ht="29">
      <c r="B3" s="25" t="s">
        <v>259</v>
      </c>
      <c r="D3" s="29" t="s">
        <v>822</v>
      </c>
      <c r="E3" s="29" t="s">
        <v>851</v>
      </c>
    </row>
    <row r="4" spans="2:5" ht="87">
      <c r="B4" s="24" t="s">
        <v>529</v>
      </c>
      <c r="D4" s="29" t="s">
        <v>823</v>
      </c>
      <c r="E4" s="29" t="s">
        <v>851</v>
      </c>
    </row>
    <row r="5" spans="2:5" ht="29">
      <c r="B5" s="24" t="s">
        <v>588</v>
      </c>
      <c r="D5" s="29" t="s">
        <v>684</v>
      </c>
      <c r="E5" s="29" t="s">
        <v>851</v>
      </c>
    </row>
    <row r="7" spans="2:5" s="26" customFormat="1">
      <c r="B7" s="26" t="s">
        <v>664</v>
      </c>
    </row>
    <row r="8" spans="2:5" ht="72.5">
      <c r="B8" s="25" t="s">
        <v>180</v>
      </c>
      <c r="D8" s="29" t="s">
        <v>824</v>
      </c>
      <c r="E8" s="29" t="s">
        <v>851</v>
      </c>
    </row>
    <row r="9" spans="2:5" ht="58">
      <c r="B9" s="24" t="s">
        <v>233</v>
      </c>
      <c r="D9" s="29" t="s">
        <v>825</v>
      </c>
      <c r="E9" s="29" t="s">
        <v>851</v>
      </c>
    </row>
    <row r="10" spans="2:5" ht="29">
      <c r="B10" s="25" t="s">
        <v>253</v>
      </c>
      <c r="D10" s="29" t="s">
        <v>826</v>
      </c>
      <c r="E10" s="29" t="s">
        <v>851</v>
      </c>
    </row>
    <row r="11" spans="2:5" ht="43.5">
      <c r="B11" s="25" t="s">
        <v>314</v>
      </c>
      <c r="D11" s="29" t="s">
        <v>827</v>
      </c>
      <c r="E11" s="29" t="s">
        <v>853</v>
      </c>
    </row>
    <row r="12" spans="2:5" ht="87">
      <c r="B12" s="25" t="s">
        <v>336</v>
      </c>
      <c r="D12" s="29" t="s">
        <v>828</v>
      </c>
      <c r="E12" s="29" t="s">
        <v>851</v>
      </c>
    </row>
    <row r="13" spans="2:5" ht="29">
      <c r="B13" s="24" t="s">
        <v>358</v>
      </c>
      <c r="D13" s="29" t="s">
        <v>829</v>
      </c>
      <c r="E13" s="29" t="s">
        <v>852</v>
      </c>
    </row>
    <row r="14" spans="2:5" ht="58">
      <c r="B14" s="25" t="s">
        <v>411</v>
      </c>
      <c r="D14" s="29" t="s">
        <v>747</v>
      </c>
      <c r="E14" s="29" t="s">
        <v>852</v>
      </c>
    </row>
    <row r="15" spans="2:5" ht="159.5">
      <c r="B15" s="24" t="s">
        <v>490</v>
      </c>
      <c r="D15" s="29" t="s">
        <v>830</v>
      </c>
      <c r="E15" s="29" t="s">
        <v>851</v>
      </c>
    </row>
    <row r="16" spans="2:5" ht="72.5">
      <c r="B16" s="24" t="s">
        <v>519</v>
      </c>
      <c r="D16" s="29" t="s">
        <v>685</v>
      </c>
      <c r="E16" s="29" t="s">
        <v>851</v>
      </c>
    </row>
    <row r="18" spans="2:5" s="26" customFormat="1">
      <c r="B18" s="26" t="s">
        <v>665</v>
      </c>
    </row>
    <row r="19" spans="2:5" ht="58">
      <c r="B19" s="25" t="s">
        <v>55</v>
      </c>
      <c r="D19" s="29" t="s">
        <v>831</v>
      </c>
      <c r="E19" s="29" t="s">
        <v>851</v>
      </c>
    </row>
    <row r="20" spans="2:5" ht="29">
      <c r="B20" s="24" t="s">
        <v>80</v>
      </c>
      <c r="D20" s="29" t="s">
        <v>817</v>
      </c>
      <c r="E20" s="29" t="s">
        <v>852</v>
      </c>
    </row>
    <row r="21" spans="2:5" ht="29">
      <c r="B21" s="25" t="s">
        <v>219</v>
      </c>
      <c r="D21" s="29" t="s">
        <v>686</v>
      </c>
      <c r="E21" s="29" t="s">
        <v>851</v>
      </c>
    </row>
    <row r="22" spans="2:5" ht="203">
      <c r="B22" s="24" t="s">
        <v>240</v>
      </c>
      <c r="D22" s="29" t="s">
        <v>832</v>
      </c>
      <c r="E22" s="29" t="s">
        <v>851</v>
      </c>
    </row>
    <row r="23" spans="2:5" ht="58">
      <c r="B23" s="25" t="s">
        <v>291</v>
      </c>
      <c r="D23" s="29" t="s">
        <v>833</v>
      </c>
      <c r="E23" s="29" t="s">
        <v>851</v>
      </c>
    </row>
    <row r="24" spans="2:5" ht="43.5">
      <c r="B24" s="24" t="s">
        <v>296</v>
      </c>
      <c r="D24" s="29" t="s">
        <v>818</v>
      </c>
      <c r="E24" s="29" t="s">
        <v>851</v>
      </c>
    </row>
    <row r="25" spans="2:5" ht="87">
      <c r="B25" s="25" t="s">
        <v>326</v>
      </c>
      <c r="D25" s="29" t="s">
        <v>834</v>
      </c>
      <c r="E25" s="29" t="s">
        <v>851</v>
      </c>
    </row>
    <row r="26" spans="2:5" ht="58">
      <c r="B26" s="24" t="s">
        <v>346</v>
      </c>
      <c r="D26" s="29" t="s">
        <v>818</v>
      </c>
      <c r="E26" s="29" t="s">
        <v>851</v>
      </c>
    </row>
    <row r="27" spans="2:5" ht="87">
      <c r="B27" s="25" t="s">
        <v>382</v>
      </c>
      <c r="D27" s="29" t="s">
        <v>808</v>
      </c>
      <c r="E27" s="29" t="s">
        <v>851</v>
      </c>
    </row>
    <row r="28" spans="2:5" ht="58">
      <c r="B28" s="24" t="s">
        <v>393</v>
      </c>
      <c r="D28" s="29" t="s">
        <v>819</v>
      </c>
      <c r="E28" s="29" t="s">
        <v>851</v>
      </c>
    </row>
    <row r="29" spans="2:5" ht="29">
      <c r="B29" s="25" t="s">
        <v>404</v>
      </c>
      <c r="D29" s="29" t="s">
        <v>820</v>
      </c>
      <c r="E29" s="29" t="s">
        <v>851</v>
      </c>
    </row>
    <row r="30" spans="2:5" ht="72.5">
      <c r="B30" s="24" t="s">
        <v>427</v>
      </c>
      <c r="D30" s="29" t="s">
        <v>835</v>
      </c>
      <c r="E30" s="29" t="s">
        <v>851</v>
      </c>
    </row>
    <row r="31" spans="2:5" ht="58">
      <c r="B31" s="25" t="s">
        <v>447</v>
      </c>
      <c r="D31" s="29" t="s">
        <v>819</v>
      </c>
      <c r="E31" s="29" t="s">
        <v>851</v>
      </c>
    </row>
    <row r="32" spans="2:5" ht="58">
      <c r="B32" s="24" t="s">
        <v>460</v>
      </c>
      <c r="D32" s="29" t="s">
        <v>819</v>
      </c>
      <c r="E32" s="29" t="s">
        <v>851</v>
      </c>
    </row>
    <row r="33" spans="2:5" ht="29">
      <c r="B33" s="25" t="s">
        <v>503</v>
      </c>
      <c r="D33" s="29" t="s">
        <v>836</v>
      </c>
      <c r="E33" s="29" t="s">
        <v>853</v>
      </c>
    </row>
    <row r="34" spans="2:5">
      <c r="B34" s="24" t="s">
        <v>540</v>
      </c>
      <c r="D34" s="29" t="s">
        <v>687</v>
      </c>
      <c r="E34" s="29" t="s">
        <v>852</v>
      </c>
    </row>
    <row r="35" spans="2:5" ht="43.5">
      <c r="B35" s="25" t="s">
        <v>572</v>
      </c>
      <c r="D35" s="29" t="s">
        <v>821</v>
      </c>
      <c r="E35" s="29" t="s">
        <v>851</v>
      </c>
    </row>
    <row r="36" spans="2:5" ht="87">
      <c r="B36" s="24" t="s">
        <v>584</v>
      </c>
      <c r="D36" s="29" t="s">
        <v>808</v>
      </c>
      <c r="E36" s="29" t="s">
        <v>851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3"/>
  <sheetViews>
    <sheetView topLeftCell="A19" workbookViewId="0">
      <selection activeCell="E21" sqref="E21"/>
    </sheetView>
  </sheetViews>
  <sheetFormatPr defaultColWidth="8.81640625" defaultRowHeight="14.5"/>
  <cols>
    <col min="1" max="1" width="8.81640625" style="29"/>
    <col min="2" max="2" width="72.6328125" style="29" customWidth="1"/>
    <col min="3" max="3" width="4.36328125" style="29" customWidth="1"/>
    <col min="4" max="5" width="36.6328125" style="29" customWidth="1"/>
    <col min="6" max="16384" width="8.81640625" style="29"/>
  </cols>
  <sheetData>
    <row r="2" spans="2:5" s="26" customFormat="1">
      <c r="B2" s="26" t="s">
        <v>657</v>
      </c>
      <c r="D2" s="28" t="s">
        <v>745</v>
      </c>
      <c r="E2" s="28" t="s">
        <v>854</v>
      </c>
    </row>
    <row r="3" spans="2:5" ht="72.5">
      <c r="B3" s="25" t="s">
        <v>530</v>
      </c>
      <c r="D3" s="29" t="s">
        <v>841</v>
      </c>
      <c r="E3" s="29" t="s">
        <v>853</v>
      </c>
    </row>
    <row r="5" spans="2:5" s="26" customFormat="1">
      <c r="B5" s="26" t="s">
        <v>666</v>
      </c>
    </row>
    <row r="6" spans="2:5">
      <c r="B6" s="25" t="s">
        <v>81</v>
      </c>
      <c r="D6" s="29" t="s">
        <v>837</v>
      </c>
      <c r="E6" s="29" t="s">
        <v>852</v>
      </c>
    </row>
    <row r="7" spans="2:5" ht="29">
      <c r="B7" s="25" t="s">
        <v>174</v>
      </c>
      <c r="D7" s="29" t="s">
        <v>842</v>
      </c>
      <c r="E7" s="29" t="s">
        <v>851</v>
      </c>
    </row>
    <row r="8" spans="2:5" ht="101.5">
      <c r="B8" s="25" t="s">
        <v>241</v>
      </c>
      <c r="D8" s="29" t="s">
        <v>838</v>
      </c>
      <c r="E8" s="29" t="s">
        <v>851</v>
      </c>
    </row>
    <row r="9" spans="2:5" ht="43.5">
      <c r="B9" s="24" t="s">
        <v>292</v>
      </c>
      <c r="D9" s="29" t="s">
        <v>841</v>
      </c>
      <c r="E9" s="29" t="s">
        <v>853</v>
      </c>
    </row>
    <row r="10" spans="2:5" ht="29">
      <c r="B10" s="25" t="s">
        <v>359</v>
      </c>
      <c r="D10" s="29" t="s">
        <v>843</v>
      </c>
      <c r="E10" s="29" t="s">
        <v>851</v>
      </c>
    </row>
    <row r="11" spans="2:5" ht="43.5">
      <c r="B11" s="25" t="s">
        <v>461</v>
      </c>
      <c r="D11" s="29" t="s">
        <v>839</v>
      </c>
      <c r="E11" s="29" t="s">
        <v>851</v>
      </c>
    </row>
    <row r="13" spans="2:5" s="26" customFormat="1">
      <c r="B13" s="27" t="s">
        <v>667</v>
      </c>
    </row>
    <row r="14" spans="2:5" ht="43.5">
      <c r="B14" s="25" t="s">
        <v>56</v>
      </c>
      <c r="D14" s="29" t="s">
        <v>844</v>
      </c>
      <c r="E14" s="29" t="s">
        <v>851</v>
      </c>
    </row>
    <row r="15" spans="2:5" ht="29">
      <c r="B15" s="24" t="s">
        <v>96</v>
      </c>
      <c r="D15" s="29" t="s">
        <v>702</v>
      </c>
      <c r="E15" s="29" t="s">
        <v>851</v>
      </c>
    </row>
    <row r="16" spans="2:5" ht="43.5">
      <c r="B16" s="25" t="s">
        <v>140</v>
      </c>
      <c r="D16" s="29" t="s">
        <v>868</v>
      </c>
      <c r="E16" s="29" t="s">
        <v>851</v>
      </c>
    </row>
    <row r="17" spans="2:5" ht="43.5">
      <c r="B17" s="24" t="s">
        <v>193</v>
      </c>
      <c r="D17" s="29" t="s">
        <v>869</v>
      </c>
      <c r="E17" s="29" t="s">
        <v>853</v>
      </c>
    </row>
    <row r="18" spans="2:5" ht="29">
      <c r="B18" s="25" t="s">
        <v>327</v>
      </c>
      <c r="D18" s="29" t="s">
        <v>688</v>
      </c>
      <c r="E18" s="29" t="s">
        <v>851</v>
      </c>
    </row>
    <row r="19" spans="2:5" ht="58">
      <c r="B19" s="24" t="s">
        <v>347</v>
      </c>
      <c r="D19" s="29" t="s">
        <v>845</v>
      </c>
      <c r="E19" s="29" t="s">
        <v>853</v>
      </c>
    </row>
    <row r="20" spans="2:5" ht="174">
      <c r="B20" s="25" t="s">
        <v>368</v>
      </c>
      <c r="D20" s="29" t="s">
        <v>846</v>
      </c>
      <c r="E20" s="29" t="s">
        <v>851</v>
      </c>
    </row>
    <row r="21" spans="2:5" ht="87">
      <c r="B21" s="24" t="s">
        <v>394</v>
      </c>
      <c r="D21" s="29" t="s">
        <v>840</v>
      </c>
      <c r="E21" s="29" t="s">
        <v>851</v>
      </c>
    </row>
    <row r="22" spans="2:5">
      <c r="B22" s="25" t="s">
        <v>512</v>
      </c>
      <c r="D22" s="29" t="s">
        <v>688</v>
      </c>
      <c r="E22" s="29" t="s">
        <v>852</v>
      </c>
    </row>
    <row r="23" spans="2:5" ht="43.5">
      <c r="B23" s="24" t="s">
        <v>585</v>
      </c>
      <c r="D23" s="29" t="s">
        <v>847</v>
      </c>
      <c r="E23" s="29" t="s">
        <v>851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52"/>
  <sheetViews>
    <sheetView topLeftCell="A20" workbookViewId="0">
      <selection activeCell="A26" sqref="A26"/>
    </sheetView>
  </sheetViews>
  <sheetFormatPr defaultColWidth="8.81640625" defaultRowHeight="14.5"/>
  <cols>
    <col min="1" max="1" width="3.453125" style="29" customWidth="1"/>
    <col min="2" max="2" width="72.6328125" style="29" customWidth="1"/>
    <col min="3" max="3" width="8.81640625" style="29"/>
    <col min="4" max="5" width="36.6328125" style="29" customWidth="1"/>
    <col min="6" max="16384" width="8.81640625" style="29"/>
  </cols>
  <sheetData>
    <row r="2" spans="2:5" s="26" customFormat="1">
      <c r="B2" s="26" t="s">
        <v>651</v>
      </c>
      <c r="D2" s="28" t="s">
        <v>745</v>
      </c>
      <c r="E2" s="28" t="s">
        <v>854</v>
      </c>
    </row>
    <row r="3" spans="2:5" ht="72.5">
      <c r="B3" s="25" t="s">
        <v>175</v>
      </c>
      <c r="D3" s="29" t="s">
        <v>715</v>
      </c>
      <c r="E3" s="29" t="s">
        <v>851</v>
      </c>
    </row>
    <row r="4" spans="2:5" ht="43.5">
      <c r="B4" s="24" t="s">
        <v>531</v>
      </c>
      <c r="D4" s="29" t="s">
        <v>716</v>
      </c>
      <c r="E4" s="29" t="s">
        <v>851</v>
      </c>
    </row>
    <row r="6" spans="2:5" s="26" customFormat="1">
      <c r="B6" s="26" t="s">
        <v>668</v>
      </c>
    </row>
    <row r="7" spans="2:5" ht="72.5">
      <c r="B7" s="25" t="s">
        <v>57</v>
      </c>
      <c r="D7" s="29" t="s">
        <v>717</v>
      </c>
      <c r="E7" s="29" t="s">
        <v>851</v>
      </c>
    </row>
    <row r="8" spans="2:5" ht="159.5">
      <c r="B8" s="24" t="s">
        <v>71</v>
      </c>
      <c r="D8" s="29" t="s">
        <v>870</v>
      </c>
      <c r="E8" s="29" t="s">
        <v>851</v>
      </c>
    </row>
    <row r="9" spans="2:5" ht="29">
      <c r="B9" s="25" t="s">
        <v>85</v>
      </c>
      <c r="D9" s="29" t="s">
        <v>747</v>
      </c>
      <c r="E9" s="29" t="s">
        <v>851</v>
      </c>
    </row>
    <row r="10" spans="2:5" ht="58">
      <c r="B10" s="24" t="s">
        <v>102</v>
      </c>
      <c r="D10" s="29" t="s">
        <v>747</v>
      </c>
      <c r="E10" s="29" t="s">
        <v>851</v>
      </c>
    </row>
    <row r="11" spans="2:5" ht="159.5">
      <c r="B11" s="25" t="s">
        <v>119</v>
      </c>
      <c r="D11" s="29" t="s">
        <v>718</v>
      </c>
      <c r="E11" s="29" t="s">
        <v>851</v>
      </c>
    </row>
    <row r="12" spans="2:5" ht="58">
      <c r="B12" s="25" t="s">
        <v>234</v>
      </c>
      <c r="D12" s="29" t="s">
        <v>719</v>
      </c>
      <c r="E12" s="29" t="s">
        <v>851</v>
      </c>
    </row>
    <row r="13" spans="2:5" ht="58">
      <c r="B13" s="24" t="s">
        <v>302</v>
      </c>
      <c r="D13" s="29" t="s">
        <v>881</v>
      </c>
      <c r="E13" s="29" t="s">
        <v>851</v>
      </c>
    </row>
    <row r="14" spans="2:5" ht="58">
      <c r="B14" s="25" t="s">
        <v>337</v>
      </c>
      <c r="D14" s="29" t="s">
        <v>720</v>
      </c>
      <c r="E14" s="29" t="s">
        <v>851</v>
      </c>
    </row>
    <row r="15" spans="2:5">
      <c r="B15" s="24" t="s">
        <v>371</v>
      </c>
      <c r="D15" s="29" t="s">
        <v>747</v>
      </c>
      <c r="E15" s="29" t="s">
        <v>852</v>
      </c>
    </row>
    <row r="16" spans="2:5" ht="29">
      <c r="B16" s="24" t="s">
        <v>412</v>
      </c>
      <c r="D16" s="29" t="s">
        <v>871</v>
      </c>
      <c r="E16" s="29" t="s">
        <v>851</v>
      </c>
    </row>
    <row r="17" spans="2:5">
      <c r="B17" s="25" t="s">
        <v>485</v>
      </c>
      <c r="D17" s="29" t="s">
        <v>747</v>
      </c>
      <c r="E17" s="29" t="s">
        <v>852</v>
      </c>
    </row>
    <row r="18" spans="2:5" ht="43.5">
      <c r="B18" s="24" t="s">
        <v>494</v>
      </c>
      <c r="D18" s="29" t="s">
        <v>721</v>
      </c>
      <c r="E18" s="29" t="s">
        <v>851</v>
      </c>
    </row>
    <row r="19" spans="2:5" ht="130.5">
      <c r="B19" s="25" t="s">
        <v>513</v>
      </c>
      <c r="D19" s="29" t="s">
        <v>882</v>
      </c>
      <c r="E19" s="29" t="s">
        <v>851</v>
      </c>
    </row>
    <row r="20" spans="2:5" ht="29">
      <c r="B20" s="24" t="s">
        <v>520</v>
      </c>
      <c r="D20" s="29" t="s">
        <v>747</v>
      </c>
      <c r="E20" s="29" t="s">
        <v>852</v>
      </c>
    </row>
    <row r="21" spans="2:5" ht="29">
      <c r="B21" s="25" t="s">
        <v>541</v>
      </c>
      <c r="D21" s="29" t="s">
        <v>747</v>
      </c>
      <c r="E21" s="29" t="s">
        <v>851</v>
      </c>
    </row>
    <row r="22" spans="2:5" ht="58">
      <c r="B22" s="24" t="s">
        <v>564</v>
      </c>
      <c r="D22" s="29" t="s">
        <v>883</v>
      </c>
      <c r="E22" s="29" t="s">
        <v>851</v>
      </c>
    </row>
    <row r="23" spans="2:5" ht="43.5">
      <c r="B23" s="24" t="s">
        <v>589</v>
      </c>
      <c r="D23" s="29" t="s">
        <v>747</v>
      </c>
      <c r="E23" s="29" t="s">
        <v>851</v>
      </c>
    </row>
    <row r="25" spans="2:5" s="26" customFormat="1">
      <c r="B25" s="26" t="s">
        <v>669</v>
      </c>
    </row>
    <row r="26" spans="2:5" ht="43.5">
      <c r="B26" s="25" t="s">
        <v>87</v>
      </c>
      <c r="D26" s="29" t="s">
        <v>722</v>
      </c>
      <c r="E26" s="29" t="s">
        <v>851</v>
      </c>
    </row>
    <row r="27" spans="2:5" ht="43.5">
      <c r="B27" s="24" t="s">
        <v>97</v>
      </c>
      <c r="D27" s="29" t="s">
        <v>872</v>
      </c>
      <c r="E27" s="29" t="s">
        <v>851</v>
      </c>
    </row>
    <row r="28" spans="2:5" ht="87">
      <c r="B28" s="25" t="s">
        <v>133</v>
      </c>
      <c r="D28" s="29" t="s">
        <v>873</v>
      </c>
      <c r="E28" s="29" t="s">
        <v>853</v>
      </c>
    </row>
    <row r="29" spans="2:5" ht="72.5">
      <c r="B29" s="24" t="s">
        <v>141</v>
      </c>
      <c r="D29" s="29" t="s">
        <v>723</v>
      </c>
      <c r="E29" s="29" t="s">
        <v>851</v>
      </c>
    </row>
    <row r="30" spans="2:5" ht="116">
      <c r="B30" s="25" t="s">
        <v>164</v>
      </c>
      <c r="D30" s="29" t="s">
        <v>724</v>
      </c>
      <c r="E30" s="29" t="s">
        <v>853</v>
      </c>
    </row>
    <row r="31" spans="2:5" ht="43.5">
      <c r="B31" s="24" t="s">
        <v>194</v>
      </c>
      <c r="D31" s="29" t="s">
        <v>725</v>
      </c>
      <c r="E31" s="29" t="s">
        <v>851</v>
      </c>
    </row>
    <row r="32" spans="2:5" ht="116">
      <c r="B32" s="25" t="s">
        <v>203</v>
      </c>
      <c r="D32" s="29" t="s">
        <v>726</v>
      </c>
      <c r="E32" s="29" t="s">
        <v>851</v>
      </c>
    </row>
    <row r="33" spans="2:5" ht="159.5">
      <c r="B33" s="24" t="s">
        <v>211</v>
      </c>
      <c r="D33" s="29" t="s">
        <v>747</v>
      </c>
      <c r="E33" s="29" t="s">
        <v>851</v>
      </c>
    </row>
    <row r="34" spans="2:5" ht="304.5">
      <c r="B34" s="25" t="s">
        <v>242</v>
      </c>
      <c r="D34" s="29" t="s">
        <v>874</v>
      </c>
      <c r="E34" s="29" t="s">
        <v>851</v>
      </c>
    </row>
    <row r="35" spans="2:5" ht="58">
      <c r="B35" s="24" t="s">
        <v>260</v>
      </c>
      <c r="D35" s="29" t="s">
        <v>875</v>
      </c>
      <c r="E35" s="29" t="s">
        <v>853</v>
      </c>
    </row>
    <row r="36" spans="2:5" ht="101.5">
      <c r="B36" s="25" t="s">
        <v>273</v>
      </c>
      <c r="D36" s="29" t="s">
        <v>747</v>
      </c>
      <c r="E36" s="29" t="s">
        <v>851</v>
      </c>
    </row>
    <row r="37" spans="2:5" ht="29">
      <c r="B37" s="24" t="s">
        <v>293</v>
      </c>
      <c r="D37" s="29" t="s">
        <v>747</v>
      </c>
      <c r="E37" s="29" t="s">
        <v>851</v>
      </c>
    </row>
    <row r="38" spans="2:5" ht="58">
      <c r="B38" s="25" t="s">
        <v>297</v>
      </c>
      <c r="D38" s="29" t="s">
        <v>747</v>
      </c>
      <c r="E38" s="29" t="s">
        <v>851</v>
      </c>
    </row>
    <row r="39" spans="2:5">
      <c r="B39" s="24" t="s">
        <v>305</v>
      </c>
      <c r="D39" s="29" t="s">
        <v>747</v>
      </c>
      <c r="E39" s="29" t="s">
        <v>852</v>
      </c>
    </row>
    <row r="40" spans="2:5" ht="130.5">
      <c r="B40" s="25" t="s">
        <v>328</v>
      </c>
      <c r="D40" s="29" t="s">
        <v>747</v>
      </c>
      <c r="E40" s="29" t="s">
        <v>851</v>
      </c>
    </row>
    <row r="41" spans="2:5" ht="101.5">
      <c r="B41" s="24" t="s">
        <v>348</v>
      </c>
      <c r="D41" s="29" t="s">
        <v>876</v>
      </c>
      <c r="E41" s="29" t="s">
        <v>851</v>
      </c>
    </row>
    <row r="42" spans="2:5" ht="29">
      <c r="B42" s="25" t="s">
        <v>360</v>
      </c>
      <c r="D42" s="29" t="s">
        <v>747</v>
      </c>
      <c r="E42" s="29" t="s">
        <v>851</v>
      </c>
    </row>
    <row r="43" spans="2:5" ht="72.5">
      <c r="B43" s="24" t="s">
        <v>369</v>
      </c>
      <c r="D43" s="29" t="s">
        <v>727</v>
      </c>
      <c r="E43" s="29" t="s">
        <v>851</v>
      </c>
    </row>
    <row r="44" spans="2:5" ht="58">
      <c r="B44" s="25" t="s">
        <v>383</v>
      </c>
      <c r="D44" s="29" t="s">
        <v>877</v>
      </c>
      <c r="E44" s="29" t="s">
        <v>853</v>
      </c>
    </row>
    <row r="45" spans="2:5">
      <c r="B45" s="24" t="s">
        <v>419</v>
      </c>
      <c r="D45" s="29" t="s">
        <v>747</v>
      </c>
      <c r="E45" s="29" t="s">
        <v>852</v>
      </c>
    </row>
    <row r="46" spans="2:5" ht="29">
      <c r="B46" s="25" t="s">
        <v>438</v>
      </c>
      <c r="D46" s="29" t="s">
        <v>728</v>
      </c>
      <c r="E46" s="29" t="s">
        <v>851</v>
      </c>
    </row>
    <row r="47" spans="2:5" ht="29">
      <c r="B47" s="24" t="s">
        <v>448</v>
      </c>
      <c r="D47" s="29" t="s">
        <v>728</v>
      </c>
      <c r="E47" s="29" t="s">
        <v>851</v>
      </c>
    </row>
    <row r="48" spans="2:5" ht="43.5">
      <c r="B48" s="25" t="s">
        <v>462</v>
      </c>
      <c r="D48" s="29" t="s">
        <v>878</v>
      </c>
      <c r="E48" s="29" t="s">
        <v>851</v>
      </c>
    </row>
    <row r="49" spans="2:5" ht="174">
      <c r="B49" s="24" t="s">
        <v>469</v>
      </c>
      <c r="D49" s="29" t="s">
        <v>879</v>
      </c>
      <c r="E49" s="29" t="s">
        <v>853</v>
      </c>
    </row>
    <row r="50" spans="2:5" ht="43.5">
      <c r="B50" s="25" t="s">
        <v>477</v>
      </c>
      <c r="D50" s="29" t="s">
        <v>884</v>
      </c>
      <c r="E50" s="29" t="s">
        <v>853</v>
      </c>
    </row>
    <row r="51" spans="2:5" ht="43.5">
      <c r="B51" s="24" t="s">
        <v>504</v>
      </c>
      <c r="D51" s="29" t="s">
        <v>880</v>
      </c>
      <c r="E51" s="29" t="s">
        <v>853</v>
      </c>
    </row>
    <row r="52" spans="2:5" ht="29">
      <c r="B52" s="25" t="s">
        <v>594</v>
      </c>
      <c r="D52" s="29" t="s">
        <v>700</v>
      </c>
      <c r="E52" s="29" t="s">
        <v>851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9"/>
  <sheetViews>
    <sheetView workbookViewId="0">
      <selection activeCell="B21" sqref="B21"/>
    </sheetView>
  </sheetViews>
  <sheetFormatPr defaultColWidth="8.81640625" defaultRowHeight="14.5"/>
  <cols>
    <col min="1" max="1" width="3.7265625" style="29" customWidth="1"/>
    <col min="2" max="2" width="72.6328125" style="29" customWidth="1"/>
    <col min="3" max="3" width="5" style="29" customWidth="1"/>
    <col min="4" max="5" width="36.6328125" style="29" customWidth="1"/>
    <col min="6" max="16384" width="8.81640625" style="29"/>
  </cols>
  <sheetData>
    <row r="2" spans="2:5" s="26" customFormat="1">
      <c r="B2" s="26" t="s">
        <v>670</v>
      </c>
      <c r="D2" s="28" t="s">
        <v>745</v>
      </c>
      <c r="E2" s="28" t="s">
        <v>854</v>
      </c>
    </row>
    <row r="3" spans="2:5" ht="72.5">
      <c r="B3" s="24" t="s">
        <v>338</v>
      </c>
      <c r="D3" s="29" t="s">
        <v>704</v>
      </c>
      <c r="E3" s="29" t="s">
        <v>851</v>
      </c>
    </row>
    <row r="4" spans="2:5" ht="43.5">
      <c r="B4" s="25" t="s">
        <v>495</v>
      </c>
      <c r="D4" s="29" t="s">
        <v>885</v>
      </c>
      <c r="E4" s="29" t="s">
        <v>851</v>
      </c>
    </row>
    <row r="5" spans="2:5" ht="58">
      <c r="B5" s="24" t="s">
        <v>521</v>
      </c>
      <c r="D5" s="29" t="s">
        <v>705</v>
      </c>
      <c r="E5" s="29" t="s">
        <v>851</v>
      </c>
    </row>
    <row r="6" spans="2:5" ht="87">
      <c r="B6" s="25" t="s">
        <v>532</v>
      </c>
      <c r="D6" s="29" t="s">
        <v>957</v>
      </c>
      <c r="E6" s="29" t="s">
        <v>853</v>
      </c>
    </row>
    <row r="7" spans="2:5" ht="29">
      <c r="B7" s="24" t="s">
        <v>565</v>
      </c>
      <c r="D7" s="29" t="s">
        <v>747</v>
      </c>
      <c r="E7" s="29" t="s">
        <v>852</v>
      </c>
    </row>
    <row r="8" spans="2:5" ht="72.5">
      <c r="B8" s="25" t="s">
        <v>590</v>
      </c>
      <c r="D8" s="29" t="s">
        <v>888</v>
      </c>
      <c r="E8" s="29" t="s">
        <v>851</v>
      </c>
    </row>
    <row r="10" spans="2:5" s="26" customFormat="1">
      <c r="B10" s="26" t="s">
        <v>671</v>
      </c>
    </row>
    <row r="11" spans="2:5" ht="58">
      <c r="B11" s="24" t="s">
        <v>72</v>
      </c>
      <c r="D11" s="29" t="s">
        <v>747</v>
      </c>
      <c r="E11" s="29" t="s">
        <v>851</v>
      </c>
    </row>
    <row r="12" spans="2:5" ht="58">
      <c r="B12" s="25" t="s">
        <v>155</v>
      </c>
      <c r="D12" s="29" t="s">
        <v>706</v>
      </c>
      <c r="E12" s="29" t="s">
        <v>851</v>
      </c>
    </row>
    <row r="13" spans="2:5" ht="72.5">
      <c r="B13" s="24" t="s">
        <v>195</v>
      </c>
      <c r="D13" s="29" t="s">
        <v>707</v>
      </c>
      <c r="E13" s="29" t="s">
        <v>851</v>
      </c>
    </row>
    <row r="14" spans="2:5" ht="29">
      <c r="B14" s="24" t="s">
        <v>428</v>
      </c>
      <c r="D14" s="29" t="s">
        <v>747</v>
      </c>
      <c r="E14" s="29" t="s">
        <v>851</v>
      </c>
    </row>
    <row r="15" spans="2:5" ht="43.5">
      <c r="B15" s="25" t="s">
        <v>478</v>
      </c>
      <c r="D15" s="29" t="s">
        <v>886</v>
      </c>
      <c r="E15" s="29" t="s">
        <v>851</v>
      </c>
    </row>
    <row r="16" spans="2:5" ht="43.5">
      <c r="B16" s="25" t="s">
        <v>542</v>
      </c>
      <c r="D16" s="29" t="s">
        <v>747</v>
      </c>
      <c r="E16" s="29" t="s">
        <v>851</v>
      </c>
    </row>
    <row r="18" spans="2:5" s="26" customFormat="1">
      <c r="B18" s="26" t="s">
        <v>672</v>
      </c>
    </row>
    <row r="19" spans="2:5">
      <c r="B19" s="25" t="s">
        <v>74</v>
      </c>
      <c r="D19" s="29" t="s">
        <v>747</v>
      </c>
      <c r="E19" s="29" t="s">
        <v>852</v>
      </c>
    </row>
    <row r="20" spans="2:5" ht="29">
      <c r="B20" s="24" t="s">
        <v>88</v>
      </c>
      <c r="D20" s="29" t="s">
        <v>747</v>
      </c>
      <c r="E20" s="29" t="s">
        <v>851</v>
      </c>
    </row>
    <row r="21" spans="2:5" ht="87">
      <c r="B21" s="25" t="s">
        <v>112</v>
      </c>
      <c r="D21" s="29" t="s">
        <v>958</v>
      </c>
      <c r="E21" s="29" t="s">
        <v>853</v>
      </c>
    </row>
    <row r="22" spans="2:5" ht="217.5">
      <c r="B22" s="24" t="s">
        <v>243</v>
      </c>
      <c r="D22" s="29" t="s">
        <v>889</v>
      </c>
      <c r="E22" s="29" t="s">
        <v>851</v>
      </c>
    </row>
    <row r="23" spans="2:5" ht="87">
      <c r="B23" s="25" t="s">
        <v>329</v>
      </c>
      <c r="D23" s="29" t="s">
        <v>887</v>
      </c>
      <c r="E23" s="29" t="s">
        <v>851</v>
      </c>
    </row>
    <row r="24" spans="2:5" ht="43.5">
      <c r="B24" s="24" t="s">
        <v>384</v>
      </c>
      <c r="D24" s="29" t="s">
        <v>747</v>
      </c>
      <c r="E24" s="29" t="s">
        <v>851</v>
      </c>
    </row>
    <row r="25" spans="2:5" ht="29">
      <c r="B25" s="25" t="s">
        <v>395</v>
      </c>
      <c r="D25" s="29" t="s">
        <v>747</v>
      </c>
      <c r="E25" s="29" t="s">
        <v>851</v>
      </c>
    </row>
    <row r="26" spans="2:5" ht="29">
      <c r="B26" s="24" t="s">
        <v>420</v>
      </c>
      <c r="D26" s="29" t="s">
        <v>747</v>
      </c>
      <c r="E26" s="29" t="s">
        <v>851</v>
      </c>
    </row>
    <row r="27" spans="2:5" ht="29">
      <c r="B27" s="25" t="s">
        <v>463</v>
      </c>
      <c r="D27" s="29" t="s">
        <v>747</v>
      </c>
      <c r="E27" s="29" t="s">
        <v>851</v>
      </c>
    </row>
    <row r="28" spans="2:5" ht="29">
      <c r="B28" s="24" t="s">
        <v>470</v>
      </c>
      <c r="D28" s="29" t="s">
        <v>747</v>
      </c>
      <c r="E28" s="29" t="s">
        <v>851</v>
      </c>
    </row>
    <row r="29" spans="2:5" ht="29">
      <c r="B29" s="25" t="s">
        <v>555</v>
      </c>
      <c r="D29" s="29" t="s">
        <v>747</v>
      </c>
      <c r="E29" s="29" t="s">
        <v>851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58"/>
  <sheetViews>
    <sheetView topLeftCell="A49" workbookViewId="0">
      <selection activeCell="B50" sqref="B50"/>
    </sheetView>
  </sheetViews>
  <sheetFormatPr defaultColWidth="8.81640625" defaultRowHeight="14.5"/>
  <cols>
    <col min="1" max="1" width="2.453125" style="29" customWidth="1"/>
    <col min="2" max="2" width="72.6328125" style="29" customWidth="1"/>
    <col min="3" max="3" width="8.81640625" style="29"/>
    <col min="4" max="5" width="36.6328125" style="29" customWidth="1"/>
    <col min="6" max="16384" width="8.81640625" style="29"/>
  </cols>
  <sheetData>
    <row r="2" spans="2:5" s="26" customFormat="1">
      <c r="B2" s="26" t="s">
        <v>673</v>
      </c>
      <c r="D2" s="28" t="s">
        <v>745</v>
      </c>
      <c r="E2" s="28" t="s">
        <v>854</v>
      </c>
    </row>
    <row r="3" spans="2:5" ht="29">
      <c r="B3" s="25" t="s">
        <v>58</v>
      </c>
      <c r="D3" s="29" t="s">
        <v>890</v>
      </c>
      <c r="E3" s="29" t="s">
        <v>853</v>
      </c>
    </row>
    <row r="4" spans="2:5" ht="58">
      <c r="B4" s="24" t="s">
        <v>144</v>
      </c>
      <c r="D4" s="29" t="s">
        <v>891</v>
      </c>
      <c r="E4" s="29" t="s">
        <v>853</v>
      </c>
    </row>
    <row r="5" spans="2:5" ht="58">
      <c r="B5" s="25" t="s">
        <v>146</v>
      </c>
      <c r="D5" s="29" t="s">
        <v>891</v>
      </c>
      <c r="E5" s="29" t="s">
        <v>853</v>
      </c>
    </row>
    <row r="6" spans="2:5" ht="58">
      <c r="B6" s="24" t="s">
        <v>177</v>
      </c>
      <c r="D6" s="29" t="s">
        <v>891</v>
      </c>
      <c r="E6" s="29" t="s">
        <v>853</v>
      </c>
    </row>
    <row r="7" spans="2:5" ht="58">
      <c r="B7" s="25" t="s">
        <v>201</v>
      </c>
      <c r="D7" s="29" t="s">
        <v>891</v>
      </c>
      <c r="E7" s="29" t="s">
        <v>853</v>
      </c>
    </row>
    <row r="8" spans="2:5" ht="58">
      <c r="B8" s="24" t="s">
        <v>201</v>
      </c>
      <c r="D8" s="29" t="s">
        <v>891</v>
      </c>
      <c r="E8" s="29" t="s">
        <v>853</v>
      </c>
    </row>
    <row r="9" spans="2:5" ht="101.5">
      <c r="B9" s="25" t="s">
        <v>204</v>
      </c>
      <c r="D9" s="29" t="s">
        <v>891</v>
      </c>
      <c r="E9" s="29" t="s">
        <v>853</v>
      </c>
    </row>
    <row r="10" spans="2:5" ht="101.5">
      <c r="B10" s="24" t="s">
        <v>205</v>
      </c>
      <c r="D10" s="29" t="s">
        <v>891</v>
      </c>
      <c r="E10" s="29" t="s">
        <v>853</v>
      </c>
    </row>
    <row r="11" spans="2:5" ht="101.5">
      <c r="B11" s="25" t="s">
        <v>208</v>
      </c>
      <c r="D11" s="29" t="s">
        <v>894</v>
      </c>
      <c r="E11" s="29" t="s">
        <v>853</v>
      </c>
    </row>
    <row r="12" spans="2:5" ht="58">
      <c r="B12" s="24" t="s">
        <v>144</v>
      </c>
      <c r="D12" s="29" t="s">
        <v>891</v>
      </c>
      <c r="E12" s="29" t="s">
        <v>853</v>
      </c>
    </row>
    <row r="13" spans="2:5" ht="101.5">
      <c r="B13" s="25" t="s">
        <v>222</v>
      </c>
      <c r="D13" s="29" t="s">
        <v>894</v>
      </c>
      <c r="E13" s="29" t="s">
        <v>853</v>
      </c>
    </row>
    <row r="14" spans="2:5" ht="58">
      <c r="B14" s="25" t="s">
        <v>255</v>
      </c>
      <c r="D14" s="29" t="s">
        <v>891</v>
      </c>
      <c r="E14" s="29" t="s">
        <v>853</v>
      </c>
    </row>
    <row r="15" spans="2:5" ht="58">
      <c r="B15" s="24" t="s">
        <v>261</v>
      </c>
      <c r="D15" s="29" t="s">
        <v>891</v>
      </c>
      <c r="E15" s="29" t="s">
        <v>853</v>
      </c>
    </row>
    <row r="16" spans="2:5" ht="58">
      <c r="B16" s="25" t="s">
        <v>263</v>
      </c>
      <c r="D16" s="29" t="s">
        <v>891</v>
      </c>
      <c r="E16" s="29" t="s">
        <v>853</v>
      </c>
    </row>
    <row r="17" spans="2:5" ht="58">
      <c r="B17" s="25" t="s">
        <v>267</v>
      </c>
      <c r="D17" s="29" t="s">
        <v>891</v>
      </c>
      <c r="E17" s="29" t="s">
        <v>853</v>
      </c>
    </row>
    <row r="18" spans="2:5" ht="58">
      <c r="B18" s="24" t="s">
        <v>274</v>
      </c>
      <c r="D18" s="29" t="s">
        <v>891</v>
      </c>
      <c r="E18" s="29" t="s">
        <v>853</v>
      </c>
    </row>
    <row r="19" spans="2:5" ht="101.5">
      <c r="B19" s="25" t="s">
        <v>280</v>
      </c>
      <c r="D19" s="29" t="s">
        <v>894</v>
      </c>
      <c r="E19" s="29" t="s">
        <v>853</v>
      </c>
    </row>
    <row r="20" spans="2:5" ht="58">
      <c r="B20" s="25" t="s">
        <v>286</v>
      </c>
      <c r="D20" s="29" t="s">
        <v>891</v>
      </c>
      <c r="E20" s="29" t="s">
        <v>853</v>
      </c>
    </row>
    <row r="21" spans="2:5" ht="58">
      <c r="B21" s="24" t="s">
        <v>288</v>
      </c>
      <c r="D21" s="29" t="s">
        <v>891</v>
      </c>
      <c r="E21" s="29" t="s">
        <v>853</v>
      </c>
    </row>
    <row r="22" spans="2:5" ht="58">
      <c r="B22" s="25" t="s">
        <v>317</v>
      </c>
      <c r="D22" s="29" t="s">
        <v>891</v>
      </c>
      <c r="E22" s="29" t="s">
        <v>853</v>
      </c>
    </row>
    <row r="23" spans="2:5" ht="72.5">
      <c r="B23" s="24" t="s">
        <v>362</v>
      </c>
      <c r="D23" s="29" t="s">
        <v>891</v>
      </c>
      <c r="E23" s="29" t="s">
        <v>853</v>
      </c>
    </row>
    <row r="24" spans="2:5" ht="58">
      <c r="B24" s="25" t="s">
        <v>374</v>
      </c>
      <c r="D24" s="29" t="s">
        <v>891</v>
      </c>
      <c r="E24" s="29" t="s">
        <v>853</v>
      </c>
    </row>
    <row r="25" spans="2:5" ht="58">
      <c r="B25" s="24" t="s">
        <v>385</v>
      </c>
      <c r="D25" s="29" t="s">
        <v>891</v>
      </c>
      <c r="E25" s="29" t="s">
        <v>853</v>
      </c>
    </row>
    <row r="26" spans="2:5" ht="290">
      <c r="B26" s="24" t="s">
        <v>471</v>
      </c>
      <c r="D26" s="29" t="s">
        <v>894</v>
      </c>
      <c r="E26" s="29" t="s">
        <v>853</v>
      </c>
    </row>
    <row r="27" spans="2:5" ht="101.5">
      <c r="B27" s="25" t="s">
        <v>479</v>
      </c>
      <c r="D27" s="29" t="s">
        <v>894</v>
      </c>
      <c r="E27" s="29" t="s">
        <v>853</v>
      </c>
    </row>
    <row r="28" spans="2:5" ht="101.5">
      <c r="B28" s="24" t="s">
        <v>486</v>
      </c>
      <c r="D28" s="29" t="s">
        <v>894</v>
      </c>
      <c r="E28" s="29" t="s">
        <v>853</v>
      </c>
    </row>
    <row r="29" spans="2:5" ht="58">
      <c r="B29" s="25" t="s">
        <v>489</v>
      </c>
      <c r="D29" s="29" t="s">
        <v>891</v>
      </c>
      <c r="E29" s="29" t="s">
        <v>853</v>
      </c>
    </row>
    <row r="30" spans="2:5" ht="101.5">
      <c r="B30" s="25" t="s">
        <v>522</v>
      </c>
      <c r="D30" s="29" t="s">
        <v>894</v>
      </c>
      <c r="E30" s="29" t="s">
        <v>853</v>
      </c>
    </row>
    <row r="31" spans="2:5" ht="130.5">
      <c r="B31" s="24" t="s">
        <v>533</v>
      </c>
      <c r="D31" s="29" t="s">
        <v>897</v>
      </c>
      <c r="E31" s="29" t="s">
        <v>853</v>
      </c>
    </row>
    <row r="32" spans="2:5" ht="58">
      <c r="B32" s="25" t="s">
        <v>566</v>
      </c>
      <c r="D32" s="29" t="s">
        <v>891</v>
      </c>
      <c r="E32" s="29" t="s">
        <v>853</v>
      </c>
    </row>
    <row r="33" spans="2:5" ht="43.5">
      <c r="B33" s="24" t="s">
        <v>573</v>
      </c>
      <c r="D33" s="29" t="s">
        <v>892</v>
      </c>
      <c r="E33" s="29" t="s">
        <v>853</v>
      </c>
    </row>
    <row r="34" spans="2:5" ht="101.5">
      <c r="B34" s="25" t="s">
        <v>579</v>
      </c>
      <c r="D34" s="29" t="s">
        <v>894</v>
      </c>
      <c r="E34" s="29" t="s">
        <v>853</v>
      </c>
    </row>
    <row r="35" spans="2:5" ht="101.5">
      <c r="B35" s="24" t="s">
        <v>595</v>
      </c>
      <c r="D35" s="29" t="s">
        <v>894</v>
      </c>
      <c r="E35" s="29" t="s">
        <v>853</v>
      </c>
    </row>
    <row r="37" spans="2:5" s="26" customFormat="1">
      <c r="B37" s="26" t="s">
        <v>674</v>
      </c>
    </row>
    <row r="38" spans="2:5" ht="101.5">
      <c r="B38" s="24" t="s">
        <v>113</v>
      </c>
      <c r="D38" s="29" t="s">
        <v>894</v>
      </c>
      <c r="E38" s="29" t="s">
        <v>853</v>
      </c>
    </row>
    <row r="39" spans="2:5" ht="101.5">
      <c r="B39" s="25" t="s">
        <v>121</v>
      </c>
      <c r="D39" s="29" t="s">
        <v>747</v>
      </c>
      <c r="E39" s="29" t="s">
        <v>851</v>
      </c>
    </row>
    <row r="40" spans="2:5" ht="29">
      <c r="B40" s="25" t="s">
        <v>181</v>
      </c>
      <c r="D40" s="29" t="s">
        <v>898</v>
      </c>
      <c r="E40" s="29" t="s">
        <v>853</v>
      </c>
    </row>
    <row r="41" spans="2:5">
      <c r="B41" s="25" t="s">
        <v>315</v>
      </c>
    </row>
    <row r="42" spans="2:5" ht="29">
      <c r="B42" s="24" t="s">
        <v>372</v>
      </c>
      <c r="D42" s="29" t="s">
        <v>747</v>
      </c>
      <c r="E42" s="29" t="s">
        <v>851</v>
      </c>
    </row>
    <row r="43" spans="2:5" ht="145">
      <c r="B43" s="25" t="s">
        <v>421</v>
      </c>
      <c r="D43" s="29" t="s">
        <v>895</v>
      </c>
      <c r="E43" s="29" t="s">
        <v>853</v>
      </c>
    </row>
    <row r="44" spans="2:5" ht="58">
      <c r="B44" s="24" t="s">
        <v>429</v>
      </c>
      <c r="D44" s="29" t="s">
        <v>896</v>
      </c>
      <c r="E44" s="29" t="s">
        <v>853</v>
      </c>
    </row>
    <row r="45" spans="2:5" ht="87">
      <c r="B45" s="24" t="s">
        <v>505</v>
      </c>
      <c r="D45" s="29" t="s">
        <v>899</v>
      </c>
      <c r="E45" s="29" t="s">
        <v>853</v>
      </c>
    </row>
    <row r="47" spans="2:5" s="26" customFormat="1">
      <c r="B47" s="26" t="s">
        <v>893</v>
      </c>
    </row>
    <row r="48" spans="2:5" ht="29">
      <c r="B48" s="25" t="s">
        <v>89</v>
      </c>
      <c r="D48" s="29" t="s">
        <v>747</v>
      </c>
      <c r="E48" s="29" t="s">
        <v>851</v>
      </c>
    </row>
    <row r="49" spans="2:5" ht="43.5">
      <c r="B49" s="24" t="s">
        <v>98</v>
      </c>
      <c r="D49" s="29" t="s">
        <v>708</v>
      </c>
      <c r="E49" s="29" t="s">
        <v>851</v>
      </c>
    </row>
    <row r="50" spans="2:5" ht="101.5">
      <c r="B50" s="25" t="s">
        <v>212</v>
      </c>
      <c r="D50" s="29" t="s">
        <v>900</v>
      </c>
      <c r="E50" s="29" t="s">
        <v>853</v>
      </c>
    </row>
    <row r="51" spans="2:5" ht="159.5">
      <c r="B51" s="24" t="s">
        <v>244</v>
      </c>
      <c r="D51" s="29" t="s">
        <v>709</v>
      </c>
      <c r="E51" s="29" t="s">
        <v>851</v>
      </c>
    </row>
    <row r="52" spans="2:5" ht="58">
      <c r="B52" s="25" t="s">
        <v>299</v>
      </c>
      <c r="D52" s="29" t="s">
        <v>901</v>
      </c>
      <c r="E52" s="29" t="s">
        <v>851</v>
      </c>
    </row>
    <row r="53" spans="2:5" ht="29">
      <c r="B53" s="24" t="s">
        <v>306</v>
      </c>
      <c r="D53" s="29" t="s">
        <v>747</v>
      </c>
      <c r="E53" s="29" t="s">
        <v>851</v>
      </c>
    </row>
    <row r="54" spans="2:5" ht="29">
      <c r="B54" s="25" t="s">
        <v>330</v>
      </c>
      <c r="D54" s="29" t="s">
        <v>747</v>
      </c>
      <c r="E54" s="29" t="s">
        <v>851</v>
      </c>
    </row>
    <row r="55" spans="2:5" ht="29">
      <c r="B55" s="24" t="s">
        <v>361</v>
      </c>
      <c r="D55" s="29" t="s">
        <v>747</v>
      </c>
      <c r="E55" s="29" t="s">
        <v>851</v>
      </c>
    </row>
    <row r="56" spans="2:5" ht="58">
      <c r="B56" s="25" t="s">
        <v>449</v>
      </c>
      <c r="D56" s="29" t="s">
        <v>747</v>
      </c>
      <c r="E56" s="29" t="s">
        <v>851</v>
      </c>
    </row>
    <row r="57" spans="2:5" ht="29">
      <c r="B57" s="24" t="s">
        <v>543</v>
      </c>
      <c r="D57" s="29" t="s">
        <v>747</v>
      </c>
      <c r="E57" s="29" t="s">
        <v>851</v>
      </c>
    </row>
    <row r="58" spans="2:5" ht="58">
      <c r="B58" s="25" t="s">
        <v>556</v>
      </c>
      <c r="D58" s="29" t="s">
        <v>709</v>
      </c>
      <c r="E58" s="29" t="s">
        <v>851</v>
      </c>
    </row>
  </sheetData>
  <autoFilter ref="B2:E35"/>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7"/>
  <sheetViews>
    <sheetView workbookViewId="0">
      <selection activeCell="B3" sqref="B3"/>
    </sheetView>
  </sheetViews>
  <sheetFormatPr defaultColWidth="8.81640625" defaultRowHeight="14.5"/>
  <cols>
    <col min="1" max="1" width="3.6328125" style="29" customWidth="1"/>
    <col min="2" max="2" width="72.6328125" style="29" customWidth="1"/>
    <col min="3" max="3" width="7.08984375" style="29" customWidth="1"/>
    <col min="4" max="5" width="36.6328125" style="29" customWidth="1"/>
    <col min="6" max="16384" width="8.81640625" style="29"/>
  </cols>
  <sheetData>
    <row r="2" spans="2:5" s="26" customFormat="1">
      <c r="B2" s="26" t="s">
        <v>651</v>
      </c>
      <c r="D2" s="28" t="s">
        <v>745</v>
      </c>
      <c r="E2" s="28" t="s">
        <v>854</v>
      </c>
    </row>
    <row r="3" spans="2:5" ht="116">
      <c r="B3" s="25" t="s">
        <v>514</v>
      </c>
      <c r="D3" s="29" t="s">
        <v>902</v>
      </c>
      <c r="E3" s="29" t="s">
        <v>853</v>
      </c>
    </row>
    <row r="4" spans="2:5" ht="43.5">
      <c r="B4" s="24" t="s">
        <v>574</v>
      </c>
      <c r="D4" s="29" t="s">
        <v>902</v>
      </c>
      <c r="E4" s="29" t="s">
        <v>853</v>
      </c>
    </row>
    <row r="6" spans="2:5" s="26" customFormat="1">
      <c r="B6" s="26" t="s">
        <v>675</v>
      </c>
    </row>
    <row r="7" spans="2:5" ht="72.5">
      <c r="B7" s="25" t="s">
        <v>122</v>
      </c>
      <c r="D7" s="29" t="s">
        <v>747</v>
      </c>
      <c r="E7" s="29" t="s">
        <v>851</v>
      </c>
    </row>
    <row r="8" spans="2:5" ht="101.5">
      <c r="B8" s="25" t="s">
        <v>523</v>
      </c>
      <c r="D8" s="29" t="s">
        <v>747</v>
      </c>
      <c r="E8" s="29" t="s">
        <v>851</v>
      </c>
    </row>
    <row r="9" spans="2:5" ht="29">
      <c r="B9" s="24" t="s">
        <v>544</v>
      </c>
      <c r="D9" s="29" t="s">
        <v>710</v>
      </c>
      <c r="E9" s="29" t="s">
        <v>853</v>
      </c>
    </row>
    <row r="10" spans="2:5" ht="29">
      <c r="B10" s="25" t="s">
        <v>567</v>
      </c>
      <c r="D10" s="29" t="s">
        <v>747</v>
      </c>
      <c r="E10" s="29" t="s">
        <v>851</v>
      </c>
    </row>
    <row r="12" spans="2:5" s="26" customFormat="1">
      <c r="B12" s="27" t="s">
        <v>676</v>
      </c>
    </row>
    <row r="13" spans="2:5" ht="29">
      <c r="B13" s="25" t="s">
        <v>41</v>
      </c>
      <c r="D13" s="29" t="s">
        <v>747</v>
      </c>
      <c r="E13" s="29" t="s">
        <v>851</v>
      </c>
    </row>
    <row r="14" spans="2:5" ht="116">
      <c r="B14" s="24" t="s">
        <v>331</v>
      </c>
      <c r="D14" s="29" t="s">
        <v>903</v>
      </c>
      <c r="E14" s="29" t="s">
        <v>851</v>
      </c>
    </row>
    <row r="15" spans="2:5" ht="29">
      <c r="B15" s="25" t="s">
        <v>397</v>
      </c>
      <c r="D15" s="29" t="s">
        <v>747</v>
      </c>
      <c r="E15" s="29" t="s">
        <v>851</v>
      </c>
    </row>
    <row r="16" spans="2:5" ht="29">
      <c r="B16" s="24" t="s">
        <v>450</v>
      </c>
      <c r="D16" s="29" t="s">
        <v>747</v>
      </c>
      <c r="E16" s="29" t="s">
        <v>851</v>
      </c>
    </row>
    <row r="17" spans="2:5" ht="29">
      <c r="B17" s="25" t="s">
        <v>480</v>
      </c>
      <c r="D17" s="29" t="s">
        <v>747</v>
      </c>
      <c r="E17" s="29" t="s">
        <v>851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6"/>
  <sheetViews>
    <sheetView workbookViewId="0">
      <selection activeCell="B4" sqref="B4"/>
    </sheetView>
  </sheetViews>
  <sheetFormatPr defaultColWidth="8.81640625" defaultRowHeight="14.5"/>
  <cols>
    <col min="1" max="1" width="3.1796875" style="29" customWidth="1"/>
    <col min="2" max="2" width="72.6328125" style="29" customWidth="1"/>
    <col min="3" max="3" width="5.81640625" style="29" customWidth="1"/>
    <col min="4" max="5" width="36.6328125" style="29" customWidth="1"/>
    <col min="6" max="16384" width="8.81640625" style="29"/>
  </cols>
  <sheetData>
    <row r="2" spans="2:5" s="26" customFormat="1">
      <c r="B2" s="26" t="s">
        <v>677</v>
      </c>
      <c r="D2" s="28" t="s">
        <v>745</v>
      </c>
      <c r="E2" s="28" t="s">
        <v>854</v>
      </c>
    </row>
    <row r="3" spans="2:5" ht="58">
      <c r="B3" s="25" t="s">
        <v>147</v>
      </c>
      <c r="D3" s="29" t="s">
        <v>711</v>
      </c>
      <c r="E3" s="29" t="s">
        <v>852</v>
      </c>
    </row>
    <row r="4" spans="2:5" ht="43.5">
      <c r="B4" s="24" t="s">
        <v>534</v>
      </c>
      <c r="D4" s="29" t="s">
        <v>712</v>
      </c>
      <c r="E4" s="29" t="s">
        <v>851</v>
      </c>
    </row>
    <row r="6" spans="2:5" s="26" customFormat="1">
      <c r="B6" s="26" t="s">
        <v>678</v>
      </c>
    </row>
    <row r="7" spans="2:5" ht="58">
      <c r="B7" s="24" t="s">
        <v>123</v>
      </c>
      <c r="D7" s="29" t="s">
        <v>747</v>
      </c>
      <c r="E7" s="29" t="s">
        <v>851</v>
      </c>
    </row>
    <row r="8" spans="2:5" ht="58">
      <c r="B8" s="24" t="s">
        <v>451</v>
      </c>
      <c r="D8" s="29" t="s">
        <v>747</v>
      </c>
      <c r="E8" s="29" t="s">
        <v>851</v>
      </c>
    </row>
    <row r="9" spans="2:5" ht="29">
      <c r="B9" s="25" t="s">
        <v>545</v>
      </c>
      <c r="D9" s="29" t="s">
        <v>747</v>
      </c>
      <c r="E9" s="29" t="s">
        <v>851</v>
      </c>
    </row>
    <row r="10" spans="2:5" ht="29">
      <c r="B10" s="24" t="s">
        <v>567</v>
      </c>
      <c r="D10" s="29" t="s">
        <v>747</v>
      </c>
      <c r="E10" s="29" t="s">
        <v>851</v>
      </c>
    </row>
    <row r="11" spans="2:5" ht="43.5">
      <c r="B11" s="24" t="s">
        <v>580</v>
      </c>
      <c r="D11" s="29" t="s">
        <v>747</v>
      </c>
      <c r="E11" s="29" t="s">
        <v>851</v>
      </c>
    </row>
    <row r="13" spans="2:5" s="26" customFormat="1">
      <c r="B13" s="26" t="s">
        <v>679</v>
      </c>
    </row>
    <row r="14" spans="2:5" ht="43.5">
      <c r="B14" s="25" t="s">
        <v>90</v>
      </c>
      <c r="D14" s="29" t="s">
        <v>713</v>
      </c>
      <c r="E14" s="29" t="s">
        <v>851</v>
      </c>
    </row>
    <row r="15" spans="2:5" ht="29">
      <c r="B15" s="24" t="s">
        <v>114</v>
      </c>
      <c r="D15" s="29" t="s">
        <v>747</v>
      </c>
      <c r="E15" s="29" t="s">
        <v>851</v>
      </c>
    </row>
    <row r="16" spans="2:5" ht="29">
      <c r="B16" s="25" t="s">
        <v>128</v>
      </c>
      <c r="D16" s="29" t="s">
        <v>747</v>
      </c>
      <c r="E16" s="29" t="s">
        <v>851</v>
      </c>
    </row>
    <row r="17" spans="2:5" ht="29">
      <c r="B17" s="24" t="s">
        <v>245</v>
      </c>
      <c r="D17" s="29" t="s">
        <v>747</v>
      </c>
      <c r="E17" s="29" t="s">
        <v>851</v>
      </c>
    </row>
    <row r="18" spans="2:5" ht="101.5">
      <c r="B18" s="25" t="s">
        <v>255</v>
      </c>
      <c r="D18" s="29" t="s">
        <v>904</v>
      </c>
      <c r="E18" s="29" t="s">
        <v>853</v>
      </c>
    </row>
    <row r="19" spans="2:5" ht="101.5">
      <c r="B19" s="24" t="s">
        <v>262</v>
      </c>
      <c r="D19" s="29" t="s">
        <v>904</v>
      </c>
      <c r="E19" s="29" t="s">
        <v>853</v>
      </c>
    </row>
    <row r="20" spans="2:5">
      <c r="B20" s="25" t="s">
        <v>332</v>
      </c>
      <c r="D20" s="29" t="s">
        <v>747</v>
      </c>
      <c r="E20" s="29" t="s">
        <v>852</v>
      </c>
    </row>
    <row r="21" spans="2:5">
      <c r="B21" s="24" t="s">
        <v>376</v>
      </c>
      <c r="D21" s="29" t="s">
        <v>747</v>
      </c>
      <c r="E21" s="29" t="s">
        <v>852</v>
      </c>
    </row>
    <row r="22" spans="2:5" ht="29">
      <c r="B22" s="25" t="s">
        <v>398</v>
      </c>
      <c r="D22" s="29" t="s">
        <v>747</v>
      </c>
      <c r="E22" s="29" t="s">
        <v>851</v>
      </c>
    </row>
    <row r="23" spans="2:5" ht="43.5">
      <c r="B23" s="24" t="s">
        <v>413</v>
      </c>
      <c r="D23" s="29" t="s">
        <v>905</v>
      </c>
      <c r="E23" s="29" t="s">
        <v>851</v>
      </c>
    </row>
    <row r="24" spans="2:5" ht="29">
      <c r="B24" s="25" t="s">
        <v>439</v>
      </c>
      <c r="D24" s="29" t="s">
        <v>747</v>
      </c>
      <c r="E24" s="29" t="s">
        <v>851</v>
      </c>
    </row>
    <row r="25" spans="2:5" ht="29">
      <c r="B25" s="24" t="s">
        <v>481</v>
      </c>
      <c r="D25" s="29" t="s">
        <v>747</v>
      </c>
      <c r="E25" s="29" t="s">
        <v>851</v>
      </c>
    </row>
    <row r="26" spans="2:5" ht="29">
      <c r="B26" s="25" t="s">
        <v>506</v>
      </c>
      <c r="D26" s="29" t="s">
        <v>906</v>
      </c>
      <c r="E26" s="29" t="s">
        <v>853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84"/>
  <sheetViews>
    <sheetView topLeftCell="A82" workbookViewId="0">
      <selection activeCell="B84" sqref="B84"/>
    </sheetView>
  </sheetViews>
  <sheetFormatPr defaultColWidth="8.81640625" defaultRowHeight="14.5"/>
  <cols>
    <col min="1" max="1" width="4.6328125" style="29" customWidth="1"/>
    <col min="2" max="2" width="72.6328125" style="29" customWidth="1"/>
    <col min="3" max="3" width="4.90625" style="29" customWidth="1"/>
    <col min="4" max="5" width="36.6328125" style="29" customWidth="1"/>
    <col min="6" max="16384" width="8.81640625" style="29"/>
  </cols>
  <sheetData>
    <row r="2" spans="2:5">
      <c r="D2" s="28" t="s">
        <v>644</v>
      </c>
      <c r="E2" s="28" t="s">
        <v>644</v>
      </c>
    </row>
    <row r="3" spans="2:5">
      <c r="B3" s="25" t="s">
        <v>39</v>
      </c>
      <c r="D3" s="29" t="s">
        <v>747</v>
      </c>
      <c r="E3" s="29" t="s">
        <v>852</v>
      </c>
    </row>
    <row r="4" spans="2:5" ht="58">
      <c r="B4" s="24" t="s">
        <v>47</v>
      </c>
      <c r="D4" s="29" t="s">
        <v>747</v>
      </c>
      <c r="E4" s="29" t="s">
        <v>852</v>
      </c>
    </row>
    <row r="5" spans="2:5">
      <c r="B5" s="25" t="s">
        <v>60</v>
      </c>
      <c r="D5" s="29" t="s">
        <v>747</v>
      </c>
      <c r="E5" s="29" t="s">
        <v>852</v>
      </c>
    </row>
    <row r="6" spans="2:5" ht="87">
      <c r="B6" s="24" t="s">
        <v>63</v>
      </c>
      <c r="D6" s="29" t="s">
        <v>923</v>
      </c>
      <c r="E6" s="29" t="s">
        <v>853</v>
      </c>
    </row>
    <row r="7" spans="2:5" ht="29">
      <c r="B7" s="25" t="s">
        <v>68</v>
      </c>
      <c r="D7" s="29" t="s">
        <v>747</v>
      </c>
      <c r="E7" s="29" t="s">
        <v>852</v>
      </c>
    </row>
    <row r="8" spans="2:5">
      <c r="B8" s="24" t="s">
        <v>73</v>
      </c>
      <c r="D8" s="29" t="s">
        <v>747</v>
      </c>
      <c r="E8" s="29" t="s">
        <v>852</v>
      </c>
    </row>
    <row r="9" spans="2:5" ht="29">
      <c r="B9" s="25" t="s">
        <v>78</v>
      </c>
      <c r="D9" s="29" t="s">
        <v>907</v>
      </c>
      <c r="E9" s="29" t="s">
        <v>853</v>
      </c>
    </row>
    <row r="10" spans="2:5" ht="72.5">
      <c r="B10" s="24" t="s">
        <v>83</v>
      </c>
      <c r="D10" s="29" t="s">
        <v>747</v>
      </c>
      <c r="E10" s="29" t="s">
        <v>852</v>
      </c>
    </row>
    <row r="11" spans="2:5" ht="116">
      <c r="B11" s="25" t="s">
        <v>86</v>
      </c>
      <c r="D11" s="29" t="s">
        <v>924</v>
      </c>
      <c r="E11" s="29" t="s">
        <v>852</v>
      </c>
    </row>
    <row r="12" spans="2:5" ht="43.5">
      <c r="B12" s="24" t="s">
        <v>93</v>
      </c>
      <c r="D12" s="29" t="s">
        <v>747</v>
      </c>
      <c r="E12" s="29" t="s">
        <v>852</v>
      </c>
    </row>
    <row r="13" spans="2:5" ht="58">
      <c r="B13" s="25" t="s">
        <v>100</v>
      </c>
      <c r="D13" s="29" t="s">
        <v>747</v>
      </c>
      <c r="E13" s="29" t="s">
        <v>852</v>
      </c>
    </row>
    <row r="14" spans="2:5" ht="29">
      <c r="B14" s="24" t="s">
        <v>104</v>
      </c>
      <c r="D14" s="29" t="s">
        <v>747</v>
      </c>
      <c r="E14" s="29" t="s">
        <v>852</v>
      </c>
    </row>
    <row r="15" spans="2:5" ht="87">
      <c r="B15" s="25" t="s">
        <v>107</v>
      </c>
      <c r="D15" s="29" t="s">
        <v>925</v>
      </c>
      <c r="E15" s="29" t="s">
        <v>852</v>
      </c>
    </row>
    <row r="16" spans="2:5">
      <c r="B16" s="24" t="s">
        <v>116</v>
      </c>
      <c r="D16" s="29" t="s">
        <v>747</v>
      </c>
      <c r="E16" s="29" t="s">
        <v>852</v>
      </c>
    </row>
    <row r="17" spans="2:5">
      <c r="B17" s="25" t="s">
        <v>126</v>
      </c>
      <c r="D17" s="29" t="s">
        <v>747</v>
      </c>
      <c r="E17" s="29" t="s">
        <v>852</v>
      </c>
    </row>
    <row r="18" spans="2:5">
      <c r="B18" s="24" t="s">
        <v>127</v>
      </c>
      <c r="D18" s="29" t="s">
        <v>747</v>
      </c>
      <c r="E18" s="29" t="s">
        <v>852</v>
      </c>
    </row>
    <row r="19" spans="2:5" ht="43.5">
      <c r="B19" s="25" t="s">
        <v>129</v>
      </c>
      <c r="D19" s="29" t="s">
        <v>747</v>
      </c>
      <c r="E19" s="29" t="s">
        <v>852</v>
      </c>
    </row>
    <row r="20" spans="2:5" ht="130.5">
      <c r="B20" s="24" t="s">
        <v>131</v>
      </c>
      <c r="D20" s="29" t="s">
        <v>908</v>
      </c>
      <c r="E20" s="29" t="s">
        <v>853</v>
      </c>
    </row>
    <row r="21" spans="2:5" ht="29">
      <c r="B21" s="25" t="s">
        <v>135</v>
      </c>
      <c r="D21" s="29" t="s">
        <v>909</v>
      </c>
      <c r="E21" s="29" t="s">
        <v>853</v>
      </c>
    </row>
    <row r="22" spans="2:5" ht="43.5">
      <c r="B22" s="24" t="s">
        <v>137</v>
      </c>
      <c r="D22" s="29" t="s">
        <v>747</v>
      </c>
      <c r="E22" s="29" t="s">
        <v>852</v>
      </c>
    </row>
    <row r="23" spans="2:5" ht="43.5">
      <c r="B23" s="25" t="s">
        <v>143</v>
      </c>
      <c r="D23" s="29" t="s">
        <v>910</v>
      </c>
      <c r="E23" s="29" t="s">
        <v>853</v>
      </c>
    </row>
    <row r="24" spans="2:5" ht="72.5">
      <c r="B24" s="24" t="s">
        <v>148</v>
      </c>
      <c r="D24" s="29" t="s">
        <v>747</v>
      </c>
      <c r="E24" s="29" t="s">
        <v>852</v>
      </c>
    </row>
    <row r="25" spans="2:5" ht="43.5">
      <c r="B25" s="25" t="s">
        <v>152</v>
      </c>
      <c r="D25" s="29" t="s">
        <v>910</v>
      </c>
      <c r="E25" s="29" t="s">
        <v>853</v>
      </c>
    </row>
    <row r="26" spans="2:5" ht="116">
      <c r="B26" s="24" t="s">
        <v>154</v>
      </c>
      <c r="D26" s="29" t="s">
        <v>911</v>
      </c>
      <c r="E26" s="29" t="s">
        <v>853</v>
      </c>
    </row>
    <row r="27" spans="2:5" ht="232">
      <c r="B27" s="25" t="s">
        <v>158</v>
      </c>
      <c r="D27" s="29" t="s">
        <v>912</v>
      </c>
      <c r="E27" s="29" t="s">
        <v>853</v>
      </c>
    </row>
    <row r="28" spans="2:5" ht="188.5">
      <c r="B28" s="24" t="s">
        <v>167</v>
      </c>
      <c r="D28" s="29" t="s">
        <v>910</v>
      </c>
      <c r="E28" s="29" t="s">
        <v>853</v>
      </c>
    </row>
    <row r="29" spans="2:5" ht="29">
      <c r="B29" s="25" t="s">
        <v>178</v>
      </c>
      <c r="D29" s="29" t="s">
        <v>747</v>
      </c>
      <c r="E29" s="29" t="s">
        <v>852</v>
      </c>
    </row>
    <row r="30" spans="2:5" ht="409.5">
      <c r="B30" s="24" t="s">
        <v>184</v>
      </c>
      <c r="D30" s="29" t="s">
        <v>913</v>
      </c>
      <c r="E30" s="29" t="s">
        <v>851</v>
      </c>
    </row>
    <row r="31" spans="2:5" ht="29">
      <c r="B31" s="25" t="s">
        <v>187</v>
      </c>
      <c r="D31" s="29" t="s">
        <v>747</v>
      </c>
      <c r="E31" s="29" t="s">
        <v>852</v>
      </c>
    </row>
    <row r="32" spans="2:5" ht="43.5">
      <c r="B32" s="24" t="s">
        <v>198</v>
      </c>
      <c r="D32" s="29" t="s">
        <v>747</v>
      </c>
      <c r="E32" s="29" t="s">
        <v>852</v>
      </c>
    </row>
    <row r="33" spans="2:5" ht="159.5">
      <c r="B33" s="25" t="s">
        <v>210</v>
      </c>
      <c r="D33" s="29" t="s">
        <v>914</v>
      </c>
      <c r="E33" s="29" t="s">
        <v>851</v>
      </c>
    </row>
    <row r="34" spans="2:5">
      <c r="B34" s="24" t="s">
        <v>223</v>
      </c>
      <c r="D34" s="29" t="s">
        <v>747</v>
      </c>
      <c r="E34" s="29" t="s">
        <v>852</v>
      </c>
    </row>
    <row r="35" spans="2:5">
      <c r="B35" s="25" t="s">
        <v>225</v>
      </c>
      <c r="D35" s="29" t="s">
        <v>747</v>
      </c>
      <c r="E35" s="29" t="s">
        <v>852</v>
      </c>
    </row>
    <row r="36" spans="2:5" ht="58">
      <c r="B36" s="24" t="s">
        <v>227</v>
      </c>
      <c r="D36" s="29" t="s">
        <v>910</v>
      </c>
      <c r="E36" s="29" t="s">
        <v>853</v>
      </c>
    </row>
    <row r="37" spans="2:5" ht="29">
      <c r="B37" s="25" t="s">
        <v>230</v>
      </c>
      <c r="D37" s="29" t="s">
        <v>910</v>
      </c>
      <c r="E37" s="29" t="s">
        <v>853</v>
      </c>
    </row>
    <row r="38" spans="2:5">
      <c r="B38" s="24" t="s">
        <v>231</v>
      </c>
      <c r="D38" s="29" t="s">
        <v>747</v>
      </c>
      <c r="E38" s="29" t="s">
        <v>852</v>
      </c>
    </row>
    <row r="39" spans="2:5" ht="58">
      <c r="B39" s="25" t="s">
        <v>236</v>
      </c>
      <c r="D39" s="29" t="s">
        <v>747</v>
      </c>
      <c r="E39" s="29" t="s">
        <v>852</v>
      </c>
    </row>
    <row r="40" spans="2:5" ht="43.5">
      <c r="B40" s="24" t="s">
        <v>249</v>
      </c>
      <c r="D40" s="29" t="s">
        <v>915</v>
      </c>
      <c r="E40" s="29" t="s">
        <v>853</v>
      </c>
    </row>
    <row r="41" spans="2:5" ht="58">
      <c r="B41" s="25" t="s">
        <v>255</v>
      </c>
      <c r="D41" s="29" t="s">
        <v>910</v>
      </c>
      <c r="E41" s="29" t="s">
        <v>853</v>
      </c>
    </row>
    <row r="42" spans="2:5" ht="43.5">
      <c r="B42" s="24" t="s">
        <v>256</v>
      </c>
      <c r="D42" s="29" t="s">
        <v>916</v>
      </c>
      <c r="E42" s="29" t="s">
        <v>853</v>
      </c>
    </row>
    <row r="43" spans="2:5">
      <c r="B43" s="25" t="s">
        <v>265</v>
      </c>
      <c r="D43" s="29" t="s">
        <v>747</v>
      </c>
      <c r="E43" s="29" t="s">
        <v>852</v>
      </c>
    </row>
    <row r="44" spans="2:5" ht="58">
      <c r="B44" s="24" t="s">
        <v>266</v>
      </c>
      <c r="D44" s="29" t="s">
        <v>910</v>
      </c>
      <c r="E44" s="29" t="s">
        <v>853</v>
      </c>
    </row>
    <row r="45" spans="2:5">
      <c r="B45" s="25" t="s">
        <v>268</v>
      </c>
      <c r="D45" s="29" t="s">
        <v>747</v>
      </c>
      <c r="E45" s="29" t="s">
        <v>852</v>
      </c>
    </row>
    <row r="46" spans="2:5" ht="159.5">
      <c r="B46" s="24" t="s">
        <v>270</v>
      </c>
      <c r="D46" s="29" t="s">
        <v>917</v>
      </c>
      <c r="E46" s="29" t="s">
        <v>853</v>
      </c>
    </row>
    <row r="47" spans="2:5" ht="58">
      <c r="B47" s="25" t="s">
        <v>276</v>
      </c>
      <c r="D47" s="29" t="s">
        <v>918</v>
      </c>
      <c r="E47" s="29" t="s">
        <v>853</v>
      </c>
    </row>
    <row r="48" spans="2:5" ht="58">
      <c r="B48" s="24" t="s">
        <v>290</v>
      </c>
      <c r="D48" s="29" t="s">
        <v>919</v>
      </c>
      <c r="E48" s="29" t="s">
        <v>853</v>
      </c>
    </row>
    <row r="49" spans="2:5">
      <c r="B49" s="25" t="s">
        <v>295</v>
      </c>
      <c r="D49" s="29" t="s">
        <v>747</v>
      </c>
      <c r="E49" s="29" t="s">
        <v>852</v>
      </c>
    </row>
    <row r="50" spans="2:5" ht="29">
      <c r="B50" s="24" t="s">
        <v>303</v>
      </c>
      <c r="D50" s="29" t="s">
        <v>907</v>
      </c>
      <c r="E50" s="29" t="s">
        <v>853</v>
      </c>
    </row>
    <row r="51" spans="2:5" ht="29">
      <c r="B51" s="25" t="s">
        <v>309</v>
      </c>
      <c r="D51" s="29" t="s">
        <v>689</v>
      </c>
      <c r="E51" s="29" t="s">
        <v>852</v>
      </c>
    </row>
    <row r="52" spans="2:5" ht="145">
      <c r="B52" s="24" t="s">
        <v>318</v>
      </c>
      <c r="D52" s="29" t="s">
        <v>926</v>
      </c>
      <c r="E52" s="29" t="s">
        <v>852</v>
      </c>
    </row>
    <row r="53" spans="2:5" ht="43.5">
      <c r="B53" s="25" t="s">
        <v>339</v>
      </c>
      <c r="D53" s="29" t="s">
        <v>690</v>
      </c>
      <c r="E53" s="29" t="s">
        <v>853</v>
      </c>
    </row>
    <row r="54" spans="2:5" ht="145">
      <c r="B54" s="24" t="s">
        <v>350</v>
      </c>
      <c r="D54" s="29" t="s">
        <v>927</v>
      </c>
      <c r="E54" s="29" t="s">
        <v>853</v>
      </c>
    </row>
    <row r="55" spans="2:5" ht="43.5">
      <c r="B55" s="25" t="s">
        <v>363</v>
      </c>
      <c r="D55" s="29" t="s">
        <v>747</v>
      </c>
      <c r="E55" s="29" t="s">
        <v>852</v>
      </c>
    </row>
    <row r="56" spans="2:5">
      <c r="B56" s="24" t="s">
        <v>370</v>
      </c>
      <c r="D56" s="29" t="s">
        <v>747</v>
      </c>
      <c r="E56" s="29" t="s">
        <v>852</v>
      </c>
    </row>
    <row r="57" spans="2:5" ht="145">
      <c r="B57" s="25" t="s">
        <v>375</v>
      </c>
      <c r="D57" s="29" t="s">
        <v>928</v>
      </c>
      <c r="E57" s="29" t="s">
        <v>852</v>
      </c>
    </row>
    <row r="58" spans="2:5" ht="72.5">
      <c r="B58" s="24" t="s">
        <v>379</v>
      </c>
      <c r="D58" s="29" t="s">
        <v>909</v>
      </c>
      <c r="E58" s="29" t="s">
        <v>853</v>
      </c>
    </row>
    <row r="59" spans="2:5" ht="72.5">
      <c r="B59" s="25" t="s">
        <v>386</v>
      </c>
      <c r="D59" s="29" t="s">
        <v>929</v>
      </c>
      <c r="E59" s="29" t="s">
        <v>852</v>
      </c>
    </row>
    <row r="60" spans="2:5">
      <c r="B60" s="24" t="s">
        <v>400</v>
      </c>
      <c r="D60" s="29" t="s">
        <v>747</v>
      </c>
      <c r="E60" s="29" t="s">
        <v>852</v>
      </c>
    </row>
    <row r="61" spans="2:5">
      <c r="B61" s="25" t="s">
        <v>402</v>
      </c>
      <c r="D61" s="29" t="s">
        <v>747</v>
      </c>
      <c r="E61" s="29" t="s">
        <v>852</v>
      </c>
    </row>
    <row r="62" spans="2:5">
      <c r="B62" s="24" t="s">
        <v>405</v>
      </c>
      <c r="D62" s="29" t="s">
        <v>747</v>
      </c>
      <c r="E62" s="29" t="s">
        <v>852</v>
      </c>
    </row>
    <row r="63" spans="2:5" ht="261">
      <c r="B63" s="25" t="s">
        <v>406</v>
      </c>
      <c r="D63" s="29" t="s">
        <v>930</v>
      </c>
      <c r="E63" s="29" t="s">
        <v>853</v>
      </c>
    </row>
    <row r="64" spans="2:5">
      <c r="B64" s="24" t="s">
        <v>414</v>
      </c>
      <c r="D64" s="29" t="s">
        <v>747</v>
      </c>
      <c r="E64" s="29" t="s">
        <v>852</v>
      </c>
    </row>
    <row r="65" spans="2:5" ht="43.5">
      <c r="B65" s="25" t="s">
        <v>431</v>
      </c>
      <c r="D65" s="29" t="s">
        <v>691</v>
      </c>
      <c r="E65" s="29" t="s">
        <v>851</v>
      </c>
    </row>
    <row r="66" spans="2:5" ht="43.5">
      <c r="B66" s="24" t="s">
        <v>433</v>
      </c>
      <c r="D66" s="29" t="s">
        <v>920</v>
      </c>
      <c r="E66" s="29" t="s">
        <v>853</v>
      </c>
    </row>
    <row r="67" spans="2:5" ht="116">
      <c r="B67" s="25" t="s">
        <v>455</v>
      </c>
      <c r="D67" s="29" t="s">
        <v>692</v>
      </c>
      <c r="E67" s="29" t="s">
        <v>852</v>
      </c>
    </row>
    <row r="68" spans="2:5" ht="72.5">
      <c r="B68" s="24" t="s">
        <v>465</v>
      </c>
      <c r="D68" s="29" t="s">
        <v>931</v>
      </c>
      <c r="E68" s="29" t="s">
        <v>853</v>
      </c>
    </row>
    <row r="69" spans="2:5">
      <c r="B69" s="25" t="s">
        <v>473</v>
      </c>
      <c r="D69" s="29" t="s">
        <v>747</v>
      </c>
      <c r="E69" s="29" t="s">
        <v>852</v>
      </c>
    </row>
    <row r="70" spans="2:5" ht="43.5">
      <c r="B70" s="24" t="s">
        <v>474</v>
      </c>
      <c r="D70" s="29" t="s">
        <v>921</v>
      </c>
      <c r="E70" s="29" t="s">
        <v>852</v>
      </c>
    </row>
    <row r="71" spans="2:5" ht="116">
      <c r="B71" s="25" t="s">
        <v>488</v>
      </c>
      <c r="D71" s="29" t="s">
        <v>922</v>
      </c>
      <c r="E71" s="29" t="s">
        <v>853</v>
      </c>
    </row>
    <row r="72" spans="2:5">
      <c r="B72" s="24" t="s">
        <v>492</v>
      </c>
      <c r="D72" s="29" t="s">
        <v>693</v>
      </c>
      <c r="E72" s="29" t="s">
        <v>852</v>
      </c>
    </row>
    <row r="73" spans="2:5" ht="101.5">
      <c r="B73" s="25" t="s">
        <v>497</v>
      </c>
      <c r="D73" s="29" t="s">
        <v>747</v>
      </c>
      <c r="E73" s="29" t="s">
        <v>852</v>
      </c>
    </row>
    <row r="74" spans="2:5" ht="29">
      <c r="B74" s="24" t="s">
        <v>499</v>
      </c>
      <c r="D74" s="29" t="s">
        <v>910</v>
      </c>
      <c r="E74" s="29" t="s">
        <v>853</v>
      </c>
    </row>
    <row r="75" spans="2:5">
      <c r="B75" s="25" t="s">
        <v>501</v>
      </c>
      <c r="D75" s="29" t="s">
        <v>747</v>
      </c>
      <c r="E75" s="29" t="s">
        <v>852</v>
      </c>
    </row>
    <row r="76" spans="2:5">
      <c r="B76" s="24" t="s">
        <v>507</v>
      </c>
      <c r="D76" s="29" t="s">
        <v>747</v>
      </c>
      <c r="E76" s="29" t="s">
        <v>852</v>
      </c>
    </row>
    <row r="77" spans="2:5" ht="58">
      <c r="B77" s="25" t="s">
        <v>516</v>
      </c>
      <c r="D77" s="29" t="s">
        <v>694</v>
      </c>
      <c r="E77" s="29" t="s">
        <v>852</v>
      </c>
    </row>
    <row r="78" spans="2:5" ht="58">
      <c r="B78" s="24" t="s">
        <v>535</v>
      </c>
      <c r="D78" s="29" t="s">
        <v>694</v>
      </c>
      <c r="E78" s="29" t="s">
        <v>852</v>
      </c>
    </row>
    <row r="79" spans="2:5" ht="58">
      <c r="B79" s="25" t="s">
        <v>548</v>
      </c>
      <c r="D79" s="29" t="s">
        <v>932</v>
      </c>
      <c r="E79" s="29" t="s">
        <v>852</v>
      </c>
    </row>
    <row r="80" spans="2:5" ht="87">
      <c r="B80" s="24" t="s">
        <v>553</v>
      </c>
      <c r="D80" s="29" t="s">
        <v>933</v>
      </c>
      <c r="E80" s="29" t="s">
        <v>852</v>
      </c>
    </row>
    <row r="81" spans="2:5" ht="43.5">
      <c r="B81" s="25" t="s">
        <v>561</v>
      </c>
      <c r="D81" s="29" t="s">
        <v>695</v>
      </c>
      <c r="E81" s="29" t="s">
        <v>852</v>
      </c>
    </row>
    <row r="82" spans="2:5" ht="29">
      <c r="B82" s="24" t="s">
        <v>569</v>
      </c>
      <c r="D82" s="29" t="s">
        <v>747</v>
      </c>
      <c r="E82" s="29" t="s">
        <v>852</v>
      </c>
    </row>
    <row r="83" spans="2:5" ht="29">
      <c r="B83" s="25" t="s">
        <v>575</v>
      </c>
      <c r="D83" s="29" t="s">
        <v>910</v>
      </c>
      <c r="E83" s="29" t="s">
        <v>853</v>
      </c>
    </row>
    <row r="84" spans="2:5" ht="145">
      <c r="B84" s="24" t="s">
        <v>593</v>
      </c>
      <c r="D84" s="29" t="s">
        <v>934</v>
      </c>
      <c r="E84" s="29" t="s">
        <v>851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B2:E39"/>
  <sheetViews>
    <sheetView workbookViewId="0">
      <selection activeCell="E3" sqref="E3"/>
    </sheetView>
  </sheetViews>
  <sheetFormatPr defaultColWidth="8.81640625" defaultRowHeight="14.5"/>
  <cols>
    <col min="1" max="1" width="3.90625" style="29" customWidth="1"/>
    <col min="2" max="2" width="72.6328125" style="29" customWidth="1"/>
    <col min="3" max="3" width="6.6328125" style="29" customWidth="1"/>
    <col min="4" max="5" width="36.6328125" style="29" customWidth="1"/>
    <col min="6" max="16384" width="8.81640625" style="29"/>
  </cols>
  <sheetData>
    <row r="2" spans="2:5">
      <c r="D2" s="28" t="s">
        <v>745</v>
      </c>
      <c r="E2" s="28" t="s">
        <v>854</v>
      </c>
    </row>
    <row r="3" spans="2:5" ht="147.5" customHeight="1">
      <c r="B3" s="25" t="s">
        <v>42</v>
      </c>
      <c r="D3" s="29" t="s">
        <v>696</v>
      </c>
      <c r="E3" s="29" t="s">
        <v>852</v>
      </c>
    </row>
    <row r="4" spans="2:5" ht="29">
      <c r="B4" s="24" t="s">
        <v>59</v>
      </c>
      <c r="D4" s="29" t="s">
        <v>697</v>
      </c>
      <c r="E4" s="29" t="s">
        <v>852</v>
      </c>
    </row>
    <row r="5" spans="2:5" ht="72.5">
      <c r="B5" s="25" t="s">
        <v>67</v>
      </c>
      <c r="D5" s="32" t="s">
        <v>956</v>
      </c>
      <c r="E5" s="29" t="s">
        <v>853</v>
      </c>
    </row>
    <row r="6" spans="2:5" ht="29">
      <c r="B6" s="24" t="s">
        <v>75</v>
      </c>
      <c r="D6" s="29" t="s">
        <v>747</v>
      </c>
      <c r="E6" s="29" t="s">
        <v>852</v>
      </c>
    </row>
    <row r="7" spans="2:5" ht="246.5">
      <c r="B7" s="25" t="s">
        <v>91</v>
      </c>
      <c r="D7" s="29" t="s">
        <v>937</v>
      </c>
      <c r="E7" s="29" t="s">
        <v>851</v>
      </c>
    </row>
    <row r="8" spans="2:5" ht="43.5">
      <c r="B8" s="24" t="s">
        <v>99</v>
      </c>
      <c r="D8" s="29" t="s">
        <v>935</v>
      </c>
      <c r="E8" s="29" t="s">
        <v>851</v>
      </c>
    </row>
    <row r="9" spans="2:5" ht="58">
      <c r="B9" s="25" t="s">
        <v>105</v>
      </c>
      <c r="D9" s="29" t="s">
        <v>747</v>
      </c>
      <c r="E9" s="29" t="s">
        <v>852</v>
      </c>
    </row>
    <row r="10" spans="2:5">
      <c r="B10" s="24" t="s">
        <v>124</v>
      </c>
      <c r="D10" s="29" t="s">
        <v>747</v>
      </c>
      <c r="E10" s="29" t="s">
        <v>852</v>
      </c>
    </row>
    <row r="11" spans="2:5" ht="72.5">
      <c r="B11" s="25" t="s">
        <v>151</v>
      </c>
      <c r="D11" s="29" t="s">
        <v>698</v>
      </c>
      <c r="E11" s="29" t="s">
        <v>851</v>
      </c>
    </row>
    <row r="12" spans="2:5" ht="203">
      <c r="B12" s="24" t="s">
        <v>165</v>
      </c>
      <c r="D12" s="29" t="s">
        <v>936</v>
      </c>
      <c r="E12" s="29" t="s">
        <v>853</v>
      </c>
    </row>
    <row r="13" spans="2:5" ht="72.5">
      <c r="B13" s="25" t="s">
        <v>182</v>
      </c>
      <c r="D13" s="29" t="s">
        <v>699</v>
      </c>
      <c r="E13" s="29" t="s">
        <v>851</v>
      </c>
    </row>
    <row r="14" spans="2:5" ht="409.5">
      <c r="B14" s="24" t="s">
        <v>185</v>
      </c>
      <c r="D14" s="29" t="s">
        <v>938</v>
      </c>
      <c r="E14" s="29" t="s">
        <v>851</v>
      </c>
    </row>
    <row r="15" spans="2:5" ht="116">
      <c r="B15" s="25" t="s">
        <v>196</v>
      </c>
      <c r="D15" s="29" t="s">
        <v>939</v>
      </c>
      <c r="E15" s="29" t="s">
        <v>851</v>
      </c>
    </row>
    <row r="16" spans="2:5" ht="87">
      <c r="B16" s="24" t="s">
        <v>221</v>
      </c>
      <c r="D16" s="29" t="s">
        <v>940</v>
      </c>
      <c r="E16" s="29" t="s">
        <v>851</v>
      </c>
    </row>
    <row r="17" spans="2:5" ht="188.5">
      <c r="B17" s="25" t="s">
        <v>246</v>
      </c>
      <c r="D17" s="29" t="s">
        <v>941</v>
      </c>
      <c r="E17" s="29" t="s">
        <v>853</v>
      </c>
    </row>
    <row r="18" spans="2:5" ht="58">
      <c r="B18" s="24" t="s">
        <v>255</v>
      </c>
      <c r="D18" s="29" t="s">
        <v>942</v>
      </c>
      <c r="E18" s="29" t="s">
        <v>853</v>
      </c>
    </row>
    <row r="19" spans="2:5" ht="58">
      <c r="B19" s="25" t="s">
        <v>267</v>
      </c>
      <c r="D19" s="29" t="s">
        <v>942</v>
      </c>
      <c r="E19" s="29" t="s">
        <v>853</v>
      </c>
    </row>
    <row r="20" spans="2:5" ht="58">
      <c r="B20" s="24" t="s">
        <v>281</v>
      </c>
      <c r="D20" s="29" t="s">
        <v>942</v>
      </c>
      <c r="E20" s="29" t="s">
        <v>853</v>
      </c>
    </row>
    <row r="21" spans="2:5" ht="43.5">
      <c r="B21" s="25" t="s">
        <v>282</v>
      </c>
      <c r="D21" s="29" t="s">
        <v>944</v>
      </c>
      <c r="E21" s="29" t="s">
        <v>851</v>
      </c>
    </row>
    <row r="22" spans="2:5" ht="43.5">
      <c r="B22" s="24" t="s">
        <v>294</v>
      </c>
      <c r="D22" s="29" t="s">
        <v>945</v>
      </c>
      <c r="E22" s="29" t="s">
        <v>852</v>
      </c>
    </row>
    <row r="23" spans="2:5" ht="145">
      <c r="B23" s="25" t="s">
        <v>300</v>
      </c>
      <c r="D23" s="29" t="s">
        <v>946</v>
      </c>
      <c r="E23" s="29" t="s">
        <v>852</v>
      </c>
    </row>
    <row r="24" spans="2:5" ht="145">
      <c r="B24" s="24" t="s">
        <v>333</v>
      </c>
      <c r="D24" s="29" t="s">
        <v>947</v>
      </c>
      <c r="E24" s="29" t="s">
        <v>852</v>
      </c>
    </row>
    <row r="25" spans="2:5" ht="217.5">
      <c r="B25" s="25" t="s">
        <v>349</v>
      </c>
      <c r="D25" s="29" t="s">
        <v>948</v>
      </c>
      <c r="E25" s="29" t="s">
        <v>853</v>
      </c>
    </row>
    <row r="26" spans="2:5">
      <c r="B26" s="24" t="s">
        <v>377</v>
      </c>
      <c r="D26" s="29" t="s">
        <v>747</v>
      </c>
      <c r="E26" s="29" t="s">
        <v>852</v>
      </c>
    </row>
    <row r="27" spans="2:5" ht="43.5">
      <c r="B27" s="25" t="s">
        <v>399</v>
      </c>
      <c r="D27" s="29" t="s">
        <v>747</v>
      </c>
      <c r="E27" s="29" t="s">
        <v>852</v>
      </c>
    </row>
    <row r="28" spans="2:5" ht="101.5">
      <c r="B28" s="24" t="s">
        <v>430</v>
      </c>
      <c r="D28" s="29" t="s">
        <v>747</v>
      </c>
      <c r="E28" s="29" t="s">
        <v>852</v>
      </c>
    </row>
    <row r="29" spans="2:5" ht="29">
      <c r="B29" s="25" t="s">
        <v>440</v>
      </c>
      <c r="D29" s="29" t="s">
        <v>747</v>
      </c>
      <c r="E29" s="29" t="s">
        <v>852</v>
      </c>
    </row>
    <row r="30" spans="2:5" ht="87">
      <c r="B30" s="24" t="s">
        <v>452</v>
      </c>
      <c r="D30" s="29" t="s">
        <v>949</v>
      </c>
      <c r="E30" s="29" t="s">
        <v>852</v>
      </c>
    </row>
    <row r="31" spans="2:5" ht="159.5">
      <c r="B31" s="25" t="s">
        <v>453</v>
      </c>
      <c r="D31" s="29" t="s">
        <v>950</v>
      </c>
      <c r="E31" s="29" t="s">
        <v>851</v>
      </c>
    </row>
    <row r="32" spans="2:5" ht="101.5">
      <c r="B32" s="24" t="s">
        <v>464</v>
      </c>
      <c r="D32" s="29" t="s">
        <v>951</v>
      </c>
      <c r="E32" s="29" t="s">
        <v>851</v>
      </c>
    </row>
    <row r="33" spans="2:5" ht="29">
      <c r="B33" s="25" t="s">
        <v>472</v>
      </c>
      <c r="D33" s="29" t="s">
        <v>701</v>
      </c>
      <c r="E33" s="29" t="s">
        <v>851</v>
      </c>
    </row>
    <row r="34" spans="2:5" ht="72.5">
      <c r="B34" s="24" t="s">
        <v>943</v>
      </c>
      <c r="D34" s="29" t="s">
        <v>952</v>
      </c>
      <c r="E34" s="29" t="s">
        <v>853</v>
      </c>
    </row>
    <row r="35" spans="2:5" ht="145">
      <c r="B35" s="25" t="s">
        <v>515</v>
      </c>
      <c r="D35" s="29" t="s">
        <v>953</v>
      </c>
      <c r="E35" s="29" t="s">
        <v>851</v>
      </c>
    </row>
    <row r="36" spans="2:5" ht="58">
      <c r="B36" s="24" t="s">
        <v>524</v>
      </c>
      <c r="D36" s="29" t="s">
        <v>942</v>
      </c>
      <c r="E36" s="29" t="s">
        <v>853</v>
      </c>
    </row>
    <row r="37" spans="2:5">
      <c r="B37" s="25" t="s">
        <v>546</v>
      </c>
      <c r="D37" s="29" t="s">
        <v>747</v>
      </c>
      <c r="E37" s="29" t="s">
        <v>852</v>
      </c>
    </row>
    <row r="38" spans="2:5" ht="87">
      <c r="B38" s="24" t="s">
        <v>586</v>
      </c>
      <c r="D38" s="29" t="s">
        <v>828</v>
      </c>
      <c r="E38" s="29" t="s">
        <v>851</v>
      </c>
    </row>
    <row r="39" spans="2:5" ht="58">
      <c r="B39" s="25" t="s">
        <v>592</v>
      </c>
      <c r="D39" s="29" t="s">
        <v>942</v>
      </c>
      <c r="E39" s="29" t="s">
        <v>853</v>
      </c>
    </row>
  </sheetData>
  <autoFilter ref="B2:D39"/>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7"/>
  <sheetViews>
    <sheetView workbookViewId="0">
      <selection activeCell="Q3" sqref="Q3"/>
    </sheetView>
  </sheetViews>
  <sheetFormatPr defaultRowHeight="14.5"/>
  <cols>
    <col min="1" max="1" width="1.81640625" customWidth="1"/>
    <col min="2" max="2" width="12.453125" bestFit="1" customWidth="1"/>
    <col min="3" max="3" width="13.1796875" bestFit="1" customWidth="1"/>
    <col min="4" max="4" width="3.54296875" customWidth="1"/>
    <col min="5" max="5" width="9.453125" customWidth="1"/>
    <col min="17" max="19" width="8.81640625" customWidth="1"/>
  </cols>
  <sheetData>
    <row r="2" spans="2:19">
      <c r="B2" s="3" t="s">
        <v>612</v>
      </c>
      <c r="C2" t="s">
        <v>614</v>
      </c>
      <c r="E2" s="8"/>
      <c r="F2" s="11" t="s">
        <v>619</v>
      </c>
      <c r="G2" s="12" t="s">
        <v>620</v>
      </c>
      <c r="H2" s="12" t="s">
        <v>621</v>
      </c>
      <c r="I2" s="12" t="s">
        <v>622</v>
      </c>
      <c r="J2" s="12" t="s">
        <v>623</v>
      </c>
      <c r="K2" s="12" t="s">
        <v>624</v>
      </c>
      <c r="L2" s="12" t="s">
        <v>625</v>
      </c>
      <c r="M2" s="12" t="s">
        <v>626</v>
      </c>
      <c r="N2" s="12" t="s">
        <v>627</v>
      </c>
      <c r="O2" s="12" t="s">
        <v>628</v>
      </c>
      <c r="P2" s="12" t="s">
        <v>629</v>
      </c>
      <c r="Q2" s="12" t="s">
        <v>630</v>
      </c>
      <c r="R2" s="12" t="s">
        <v>631</v>
      </c>
      <c r="S2" s="13" t="s">
        <v>634</v>
      </c>
    </row>
    <row r="3" spans="2:19">
      <c r="B3" s="4" t="s">
        <v>596</v>
      </c>
      <c r="C3">
        <v>63</v>
      </c>
      <c r="E3" s="9" t="s">
        <v>40</v>
      </c>
      <c r="F3">
        <f>COUNTIF(Table13[7. Do you support Policy BWL L1 Landscape Character (page 16)],"Yes")</f>
        <v>107</v>
      </c>
      <c r="G3">
        <f>COUNTIF(Table13[8. Do you support Policy BWL L2 Important Local Views (page 18)],"Yes")</f>
        <v>106</v>
      </c>
      <c r="H3">
        <f>COUNTIF(Table13[9. Do you support Policy BWL L3 Local Green Spaces (page 20)],"Yes")</f>
        <v>109</v>
      </c>
      <c r="I3">
        <f>COUNTIF(Table13[[#All],[10. Do you support Policy BWL W1 Wildlife (page 24)]],"Yes")</f>
        <v>107</v>
      </c>
      <c r="J3">
        <f>COUNTIF(Table13[11. Do you support Policy BWL W2 Biodiversity and Nature Recovery (page 27)],"Yes")</f>
        <v>105</v>
      </c>
      <c r="K3">
        <f>COUNTIF(Table13[12. Do you support Policy BWL W3 Dark Skies and Lighting Schemes (page 31)],"Yes")</f>
        <v>108</v>
      </c>
      <c r="L3">
        <f>COUNTIF(Table13[13. Do you support Policy BWL SD1 Design and Development (page 41)],"Yes")</f>
        <v>97</v>
      </c>
      <c r="M3">
        <f>COUNTIF(Table13[14. Do you support Policy BWL SD2 Housing Need (page 43)],"Yes")</f>
        <v>89</v>
      </c>
      <c r="N3">
        <f>COUNTIF(Table13[[#All],[15. Do you support Policy BWL LH1 Local Significant Non-designated Heritage Assets (page 45)]],"Yes")</f>
        <v>95</v>
      </c>
      <c r="O3">
        <f>COUNTIF(Table13[16. Do you support Policy BWL HT1 Getting Around by Bus, Bike and on Foot (page 50)],"Yes")</f>
        <v>91</v>
      </c>
      <c r="P3">
        <f>COUNTIF(Table13[17. Do you support Policy BWL CC1 Retrofitting Existing Buildings to Improve Energy Efficiency (page 54)],"Yes")</f>
        <v>93</v>
      </c>
      <c r="Q3">
        <f>COUNTIF(Table13[18. Do you support Policy BWL CC2 Renewable or Low Carbon Energy Generation (page 55)],"Yes")</f>
        <v>75</v>
      </c>
      <c r="R3">
        <f>COUNTIF(Table13[19. Do you support Policy BWL E1 Existing and new Businesses (page 58)],"Yes")</f>
        <v>103</v>
      </c>
      <c r="S3" s="5">
        <f>COUNTIF(Table13[20. Do you support Policy BWL E2 Home Working (page 59)],"Yes")</f>
        <v>100</v>
      </c>
    </row>
    <row r="4" spans="2:19">
      <c r="B4" s="4" t="s">
        <v>598</v>
      </c>
      <c r="C4">
        <v>20</v>
      </c>
      <c r="E4" s="9" t="s">
        <v>632</v>
      </c>
      <c r="F4">
        <f>COUNTIF(Table13[7. Do you support Policy BWL L1 Landscape Character (page 16)],"Not sure")</f>
        <v>4</v>
      </c>
      <c r="G4">
        <f>COUNTIF(Table13[8. Do you support Policy BWL L2 Important Local Views (page 18)],"Not sure")</f>
        <v>6</v>
      </c>
      <c r="H4">
        <f>COUNTIF(Table13[9. Do you support Policy BWL L3 Local Green Spaces (page 20)],"Not sure")</f>
        <v>5</v>
      </c>
      <c r="I4">
        <f>COUNTIF(Table13[[#All],[10. Do you support Policy BWL W1 Wildlife (page 24)]],"Not sure")</f>
        <v>10</v>
      </c>
      <c r="J4">
        <f>COUNTIF(Table13[11. Do you support Policy BWL W2 Biodiversity and Nature Recovery (page 27)],"Not sure")</f>
        <v>7</v>
      </c>
      <c r="K4">
        <f>COUNTIF(Table13[12. Do you support Policy BWL W3 Dark Skies and Lighting Schemes (page 31)],"Not sure")</f>
        <v>7</v>
      </c>
      <c r="L4">
        <f>COUNTIF(Table13[13. Do you support Policy BWL SD1 Design and Development (page 41)],"Not sure")</f>
        <v>17</v>
      </c>
      <c r="M4">
        <f>COUNTIF(Table13[14. Do you support Policy BWL SD2 Housing Need (page 43)],"Not sure")</f>
        <v>23</v>
      </c>
      <c r="N4">
        <f>COUNTIF(Table13[[#All],[15. Do you support Policy BWL LH1 Local Significant Non-designated Heritage Assets (page 45)]],"Not sure")</f>
        <v>20</v>
      </c>
      <c r="O4">
        <f>COUNTIF(Table13[16. Do you support Policy BWL HT1 Getting Around by Bus, Bike and on Foot (page 50)],"Not sure")</f>
        <v>26</v>
      </c>
      <c r="P4">
        <f>COUNTIF(Table13[17. Do you support Policy BWL CC1 Retrofitting Existing Buildings to Improve Energy Efficiency (page 54)],"Not sure")</f>
        <v>21</v>
      </c>
      <c r="Q4">
        <f>COUNTIF(Table13[18. Do you support Policy BWL CC2 Renewable or Low Carbon Energy Generation (page 55)],"Not sure")</f>
        <v>15</v>
      </c>
      <c r="R4">
        <f>COUNTIF(Table13[19. Do you support Policy BWL E1 Existing and new Businesses (page 58)],"Not sure")</f>
        <v>14</v>
      </c>
      <c r="S4" s="5">
        <f>COUNTIF(Table13[20. Do you support Policy BWL E2 Home Working (page 59)],"Not sure")</f>
        <v>14</v>
      </c>
    </row>
    <row r="5" spans="2:19">
      <c r="B5" s="4" t="s">
        <v>550</v>
      </c>
      <c r="C5">
        <v>2</v>
      </c>
      <c r="E5" s="9" t="s">
        <v>45</v>
      </c>
      <c r="F5">
        <f>COUNTIF(Table13[7. Do you support Policy BWL L1 Landscape Character (page 16)],"No")</f>
        <v>6</v>
      </c>
      <c r="G5">
        <f>COUNTIF(Table13[8. Do you support Policy BWL L2 Important Local Views (page 18)],"No")</f>
        <v>6</v>
      </c>
      <c r="H5">
        <f>COUNTIF(Table13[9. Do you support Policy BWL L3 Local Green Spaces (page 20)],"No")</f>
        <v>3</v>
      </c>
      <c r="I5">
        <f>COUNTIF(Table13[[#All],[10. Do you support Policy BWL W1 Wildlife (page 24)]],"No")</f>
        <v>2</v>
      </c>
      <c r="J5">
        <f>COUNTIF(Table13[11. Do you support Policy BWL W2 Biodiversity and Nature Recovery (page 27)],"No")</f>
        <v>5</v>
      </c>
      <c r="K5">
        <f>COUNTIF(Table13[12. Do you support Policy BWL W3 Dark Skies and Lighting Schemes (page 31)],"No")</f>
        <v>1</v>
      </c>
      <c r="L5">
        <f>COUNTIF(Table13[13. Do you support Policy BWL SD1 Design and Development (page 41)],"No")</f>
        <v>5</v>
      </c>
      <c r="M5">
        <f>COUNTIF(Table13[14. Do you support Policy BWL SD2 Housing Need (page 43)],"No")</f>
        <v>6</v>
      </c>
      <c r="N5">
        <f>COUNTIF(Table13[[#All],[15. Do you support Policy BWL LH1 Local Significant Non-designated Heritage Assets (page 45)]],"No")</f>
        <v>1</v>
      </c>
      <c r="O5">
        <f>COUNTIF(Table13[16. Do you support Policy BWL HT1 Getting Around by Bus, Bike and on Foot (page 50)],"No")</f>
        <v>2</v>
      </c>
      <c r="P5">
        <f>COUNTIF(Table13[17. Do you support Policy BWL CC1 Retrofitting Existing Buildings to Improve Energy Efficiency (page 54)],"No")</f>
        <v>7</v>
      </c>
      <c r="Q5">
        <f>COUNTIF(Table13[18. Do you support Policy BWL CC2 Renewable or Low Carbon Energy Generation (page 55)],"No")</f>
        <v>42</v>
      </c>
      <c r="R5">
        <f>COUNTIF(Table13[19. Do you support Policy BWL E1 Existing and new Businesses (page 58)],"No")</f>
        <v>2</v>
      </c>
      <c r="S5" s="5">
        <f>COUNTIF(Table13[20. Do you support Policy BWL E2 Home Working (page 59)],"No")</f>
        <v>4</v>
      </c>
    </row>
    <row r="6" spans="2:19">
      <c r="B6" s="4" t="s">
        <v>599</v>
      </c>
      <c r="C6">
        <v>54</v>
      </c>
      <c r="E6" s="9" t="s">
        <v>633</v>
      </c>
      <c r="F6">
        <f>COUNTIF(Table13[7. Do you support Policy BWL L1 Landscape Character (page 16)],"")</f>
        <v>22</v>
      </c>
      <c r="G6">
        <f>COUNTIF(Table13[8. Do you support Policy BWL L2 Important Local Views (page 18)],"")</f>
        <v>21</v>
      </c>
      <c r="H6">
        <f>COUNTIF(Table13[9. Do you support Policy BWL L3 Local Green Spaces (page 20)],"")</f>
        <v>22</v>
      </c>
      <c r="I6">
        <f>COUNTIF(Table13[[#All],[10. Do you support Policy BWL W1 Wildlife (page 24)]],"")</f>
        <v>20</v>
      </c>
      <c r="J6">
        <f>COUNTIF(Table13[11. Do you support Policy BWL W2 Biodiversity and Nature Recovery (page 27)],"")</f>
        <v>22</v>
      </c>
      <c r="K6">
        <f>COUNTIF(Table13[12. Do you support Policy BWL W3 Dark Skies and Lighting Schemes (page 31)],"")</f>
        <v>23</v>
      </c>
      <c r="L6">
        <f>COUNTIF(Table13[13. Do you support Policy BWL SD1 Design and Development (page 41)],"")</f>
        <v>20</v>
      </c>
      <c r="M6">
        <f>COUNTIF(Table13[14. Do you support Policy BWL SD2 Housing Need (page 43)],"")</f>
        <v>21</v>
      </c>
      <c r="N6">
        <f>COUNTIF(Table13[[#All],[15. Do you support Policy BWL LH1 Local Significant Non-designated Heritage Assets (page 45)]],"")</f>
        <v>23</v>
      </c>
      <c r="O6">
        <f>COUNTIF(Table13[16. Do you support Policy BWL HT1 Getting Around by Bus, Bike and on Foot (page 50)],"")</f>
        <v>20</v>
      </c>
      <c r="P6">
        <f>COUNTIF(Table13[17. Do you support Policy BWL CC1 Retrofitting Existing Buildings to Improve Energy Efficiency (page 54)],"")</f>
        <v>18</v>
      </c>
      <c r="Q6">
        <f>COUNTIF(Table13[18. Do you support Policy BWL CC2 Renewable or Low Carbon Energy Generation (page 55)],"")</f>
        <v>7</v>
      </c>
      <c r="R6">
        <f>COUNTIF(Table13[19. Do you support Policy BWL E1 Existing and new Businesses (page 58)],"")</f>
        <v>20</v>
      </c>
      <c r="S6" s="5">
        <f>COUNTIF(Table13[20. Do you support Policy BWL E2 Home Working (page 59)],"")</f>
        <v>21</v>
      </c>
    </row>
    <row r="7" spans="2:19">
      <c r="B7" s="4" t="s">
        <v>613</v>
      </c>
      <c r="C7">
        <v>139</v>
      </c>
      <c r="E7" s="9"/>
      <c r="S7" s="5"/>
    </row>
    <row r="8" spans="2:19">
      <c r="E8" s="21" t="s">
        <v>640</v>
      </c>
      <c r="F8" s="22">
        <f>COUNTIF(Table13[7a. Do you have any comments to make about this policy as currently drafted?],"*")</f>
        <v>32</v>
      </c>
      <c r="G8" s="22">
        <f>COUNTIF(Table13[8a. Do you have any comments to make about this policy as currently drafted?],"*")</f>
        <v>35</v>
      </c>
      <c r="H8" s="22">
        <f>COUNTIF(Table13[9a. Do you have any comments to make about this policy as currently drafted?],"*")</f>
        <v>35</v>
      </c>
      <c r="I8" s="22">
        <f>COUNTIF(Table13[10a. Do you have any comments to make about this policy as currently drafted?],"*")</f>
        <v>36</v>
      </c>
      <c r="J8" s="22">
        <f>COUNTIF(Table13[11a. Do you have any comments to make about this policy as currently drafted?],"*")</f>
        <v>25</v>
      </c>
      <c r="K8" s="22">
        <f>COUNTIF(Table13[12a. Do you have any comments to make about this policy as currently drafted?],"*")</f>
        <v>32</v>
      </c>
      <c r="L8" s="22">
        <f>COUNTIF(Table13[13a. Do you have any comments to make about this policy as currently drafted?],"*")</f>
        <v>37</v>
      </c>
      <c r="M8" s="22">
        <f>COUNTIF(Table13[[#All],[14a. Do you have any comments to make about this policy as currently drafted?]],"*")</f>
        <v>38</v>
      </c>
      <c r="N8" s="22">
        <f>COUNTIF(Table13[15a. Do you have any comments to make about this policy as currently drafted?],"*")</f>
        <v>24</v>
      </c>
      <c r="O8" s="22">
        <f>COUNTIF(Table13[16a. Do you have any comments to make about this policy as currently drafted?],"*")</f>
        <v>54</v>
      </c>
      <c r="P8" s="22">
        <f>COUNTIF(Table13[17a. Do you have any comments to make about this policy as currently drafted?],"*")</f>
        <v>30</v>
      </c>
      <c r="Q8" s="22">
        <f>COUNTIF(Table13[18a. Do you have any comments to make about this policy as currently drafted?],"*")</f>
        <v>60</v>
      </c>
      <c r="R8" s="22">
        <f>COUNTIF(Table13[19a. Do you have any comments to make about this policy as currently drafted?],"*")</f>
        <v>18</v>
      </c>
      <c r="S8" s="23">
        <f>COUNTIF(Table13[[#All],[20a. Do you have any comments to make about this policy as currently drafted?]],"*")</f>
        <v>29</v>
      </c>
    </row>
    <row r="9" spans="2:19">
      <c r="B9" s="14" t="s">
        <v>618</v>
      </c>
      <c r="C9" s="15"/>
      <c r="E9" s="9"/>
      <c r="S9" s="5"/>
    </row>
    <row r="10" spans="2:19">
      <c r="B10" s="16" t="s">
        <v>615</v>
      </c>
      <c r="C10" s="17">
        <v>135</v>
      </c>
      <c r="E10" s="9"/>
      <c r="S10" s="5"/>
    </row>
    <row r="11" spans="2:19" ht="15" thickBot="1">
      <c r="B11" s="16" t="s">
        <v>616</v>
      </c>
      <c r="C11" s="17">
        <v>26</v>
      </c>
      <c r="E11" s="10"/>
      <c r="F11" s="6">
        <f>SUM(F3:F6)</f>
        <v>139</v>
      </c>
      <c r="G11" s="6">
        <f t="shared" ref="G11:Q11" si="0">SUM(G3:G6)</f>
        <v>139</v>
      </c>
      <c r="H11" s="6">
        <f t="shared" si="0"/>
        <v>139</v>
      </c>
      <c r="I11" s="6">
        <f t="shared" si="0"/>
        <v>139</v>
      </c>
      <c r="J11" s="6">
        <f t="shared" si="0"/>
        <v>139</v>
      </c>
      <c r="K11" s="6">
        <f t="shared" si="0"/>
        <v>139</v>
      </c>
      <c r="L11" s="6">
        <f>SUM(L3:L6)</f>
        <v>139</v>
      </c>
      <c r="M11" s="6">
        <f t="shared" si="0"/>
        <v>139</v>
      </c>
      <c r="N11" s="6">
        <f t="shared" si="0"/>
        <v>139</v>
      </c>
      <c r="O11" s="6">
        <f t="shared" si="0"/>
        <v>139</v>
      </c>
      <c r="P11" s="6">
        <f t="shared" si="0"/>
        <v>139</v>
      </c>
      <c r="Q11" s="6">
        <f t="shared" si="0"/>
        <v>139</v>
      </c>
      <c r="R11" s="6">
        <f t="shared" ref="R11:S11" si="1">SUM(R3:R6)</f>
        <v>139</v>
      </c>
      <c r="S11" s="7">
        <f t="shared" si="1"/>
        <v>139</v>
      </c>
    </row>
    <row r="12" spans="2:19" ht="15" thickTop="1">
      <c r="B12" s="16" t="s">
        <v>617</v>
      </c>
      <c r="C12" s="17">
        <v>19</v>
      </c>
    </row>
    <row r="13" spans="2:19">
      <c r="B13" s="18" t="s">
        <v>550</v>
      </c>
      <c r="C13" s="19">
        <v>1</v>
      </c>
    </row>
    <row r="15" spans="2:19">
      <c r="B15" s="20" t="s">
        <v>635</v>
      </c>
      <c r="C15">
        <v>3</v>
      </c>
      <c r="E15" t="s">
        <v>636</v>
      </c>
    </row>
    <row r="16" spans="2:19">
      <c r="B16" s="20" t="s">
        <v>637</v>
      </c>
      <c r="C16">
        <v>3</v>
      </c>
    </row>
    <row r="17" spans="2:5">
      <c r="B17" s="20" t="s">
        <v>638</v>
      </c>
      <c r="E17" t="s">
        <v>639</v>
      </c>
    </row>
  </sheetData>
  <pageMargins left="0.7" right="0.7"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8"/>
  <sheetViews>
    <sheetView tabSelected="1" workbookViewId="0">
      <selection activeCell="B7" sqref="B7"/>
    </sheetView>
  </sheetViews>
  <sheetFormatPr defaultColWidth="8.81640625" defaultRowHeight="14.5"/>
  <cols>
    <col min="1" max="1" width="2.36328125" style="29" customWidth="1"/>
    <col min="2" max="2" width="72.7265625" style="29" customWidth="1"/>
    <col min="3" max="3" width="2.81640625" style="29" customWidth="1"/>
    <col min="4" max="5" width="36.36328125" style="29" customWidth="1"/>
    <col min="6" max="16384" width="8.81640625" style="29"/>
  </cols>
  <sheetData>
    <row r="2" spans="2:5" s="26" customFormat="1">
      <c r="B2" s="26" t="s">
        <v>641</v>
      </c>
      <c r="D2" s="28" t="s">
        <v>745</v>
      </c>
      <c r="E2" s="28" t="s">
        <v>854</v>
      </c>
    </row>
    <row r="3" spans="2:5" ht="29">
      <c r="B3" s="24" t="s">
        <v>168</v>
      </c>
      <c r="D3" s="33" t="s">
        <v>849</v>
      </c>
      <c r="E3" s="29" t="s">
        <v>851</v>
      </c>
    </row>
    <row r="4" spans="2:5" ht="43.5">
      <c r="B4" s="25" t="s">
        <v>228</v>
      </c>
      <c r="D4" s="29" t="s">
        <v>746</v>
      </c>
      <c r="E4" s="29" t="s">
        <v>851</v>
      </c>
    </row>
    <row r="5" spans="2:5" ht="87">
      <c r="B5" s="24" t="s">
        <v>310</v>
      </c>
      <c r="D5" s="29" t="s">
        <v>747</v>
      </c>
      <c r="E5" s="29" t="s">
        <v>852</v>
      </c>
    </row>
    <row r="6" spans="2:5" ht="87">
      <c r="B6" s="25" t="s">
        <v>351</v>
      </c>
      <c r="D6" s="29" t="s">
        <v>757</v>
      </c>
      <c r="E6" s="29" t="s">
        <v>851</v>
      </c>
    </row>
    <row r="7" spans="2:5" ht="145">
      <c r="B7" s="24" t="s">
        <v>549</v>
      </c>
      <c r="D7" s="29" t="s">
        <v>748</v>
      </c>
      <c r="E7" s="29" t="s">
        <v>853</v>
      </c>
    </row>
    <row r="9" spans="2:5" s="26" customFormat="1">
      <c r="B9" s="26" t="s">
        <v>642</v>
      </c>
    </row>
    <row r="10" spans="2:5" ht="43.5">
      <c r="B10" s="25" t="s">
        <v>64</v>
      </c>
      <c r="D10" s="29" t="s">
        <v>748</v>
      </c>
      <c r="E10" s="29" t="s">
        <v>853</v>
      </c>
    </row>
    <row r="12" spans="2:5" s="26" customFormat="1">
      <c r="B12" s="26" t="s">
        <v>643</v>
      </c>
    </row>
    <row r="13" spans="2:5" ht="29">
      <c r="B13" s="25" t="s">
        <v>108</v>
      </c>
      <c r="D13" s="29" t="s">
        <v>747</v>
      </c>
      <c r="E13" s="29" t="s">
        <v>851</v>
      </c>
    </row>
    <row r="14" spans="2:5" ht="58">
      <c r="B14" s="24" t="s">
        <v>188</v>
      </c>
      <c r="D14" s="29" t="s">
        <v>749</v>
      </c>
      <c r="E14" s="29" t="s">
        <v>853</v>
      </c>
    </row>
    <row r="15" spans="2:5" ht="43.5">
      <c r="B15" s="25" t="s">
        <v>206</v>
      </c>
      <c r="D15" s="33" t="s">
        <v>849</v>
      </c>
      <c r="E15" s="29" t="s">
        <v>851</v>
      </c>
    </row>
    <row r="16" spans="2:5" ht="58">
      <c r="B16" s="24" t="s">
        <v>250</v>
      </c>
      <c r="D16" s="29" t="s">
        <v>750</v>
      </c>
      <c r="E16" s="29" t="s">
        <v>853</v>
      </c>
    </row>
    <row r="17" spans="2:5" ht="58">
      <c r="B17" s="25" t="s">
        <v>257</v>
      </c>
      <c r="D17" s="29" t="s">
        <v>751</v>
      </c>
      <c r="E17" s="29" t="s">
        <v>853</v>
      </c>
    </row>
    <row r="18" spans="2:5" ht="72.5">
      <c r="B18" s="24" t="s">
        <v>271</v>
      </c>
      <c r="D18" s="29" t="s">
        <v>752</v>
      </c>
      <c r="E18" s="29" t="s">
        <v>851</v>
      </c>
    </row>
    <row r="19" spans="2:5" ht="29">
      <c r="B19" s="25" t="s">
        <v>277</v>
      </c>
      <c r="D19" s="29" t="s">
        <v>729</v>
      </c>
      <c r="E19" s="29" t="s">
        <v>852</v>
      </c>
    </row>
    <row r="20" spans="2:5" ht="116">
      <c r="B20" s="24" t="s">
        <v>319</v>
      </c>
      <c r="D20" s="29" t="s">
        <v>753</v>
      </c>
      <c r="E20" s="29" t="s">
        <v>853</v>
      </c>
    </row>
    <row r="21" spans="2:5" ht="58">
      <c r="B21" s="25" t="s">
        <v>340</v>
      </c>
      <c r="D21" s="29" t="s">
        <v>754</v>
      </c>
      <c r="E21" s="29" t="s">
        <v>851</v>
      </c>
    </row>
    <row r="22" spans="2:5" ht="29">
      <c r="B22" s="24" t="s">
        <v>387</v>
      </c>
      <c r="D22" s="29" t="s">
        <v>755</v>
      </c>
      <c r="E22" s="29" t="s">
        <v>851</v>
      </c>
    </row>
    <row r="23" spans="2:5" ht="101.5">
      <c r="B23" s="25" t="s">
        <v>424</v>
      </c>
      <c r="D23" s="29" t="s">
        <v>756</v>
      </c>
      <c r="E23" s="29" t="s">
        <v>851</v>
      </c>
    </row>
    <row r="24" spans="2:5" ht="29">
      <c r="B24" s="24" t="s">
        <v>442</v>
      </c>
      <c r="D24" s="29" t="s">
        <v>755</v>
      </c>
      <c r="E24" s="29" t="s">
        <v>851</v>
      </c>
    </row>
    <row r="25" spans="2:5" ht="87">
      <c r="B25" s="25" t="s">
        <v>466</v>
      </c>
      <c r="D25" s="29" t="s">
        <v>757</v>
      </c>
      <c r="E25" s="29" t="s">
        <v>851</v>
      </c>
    </row>
    <row r="26" spans="2:5" ht="29">
      <c r="B26" s="24" t="s">
        <v>475</v>
      </c>
      <c r="D26" s="33" t="s">
        <v>849</v>
      </c>
      <c r="E26" s="29" t="s">
        <v>851</v>
      </c>
    </row>
    <row r="27" spans="2:5" ht="72.5">
      <c r="B27" s="25" t="s">
        <v>508</v>
      </c>
      <c r="D27" s="29" t="s">
        <v>758</v>
      </c>
      <c r="E27" s="29" t="s">
        <v>851</v>
      </c>
    </row>
    <row r="28" spans="2:5" ht="29">
      <c r="B28" s="24" t="s">
        <v>576</v>
      </c>
      <c r="D28" s="29" t="s">
        <v>747</v>
      </c>
      <c r="E28" s="29" t="s">
        <v>851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9"/>
  <sheetViews>
    <sheetView workbookViewId="0">
      <selection activeCell="B3" sqref="B3"/>
    </sheetView>
  </sheetViews>
  <sheetFormatPr defaultColWidth="8.81640625" defaultRowHeight="14.5"/>
  <cols>
    <col min="1" max="1" width="3" style="29" customWidth="1"/>
    <col min="2" max="2" width="72.7265625" style="29" customWidth="1"/>
    <col min="3" max="3" width="3.54296875" style="29" customWidth="1"/>
    <col min="4" max="5" width="36.36328125" style="29" customWidth="1"/>
    <col min="6" max="16384" width="8.81640625" style="29"/>
  </cols>
  <sheetData>
    <row r="2" spans="2:5" s="26" customFormat="1">
      <c r="B2" s="26" t="s">
        <v>645</v>
      </c>
      <c r="D2" s="28" t="s">
        <v>745</v>
      </c>
      <c r="E2" s="28" t="s">
        <v>854</v>
      </c>
    </row>
    <row r="3" spans="2:5" ht="101.5">
      <c r="B3" s="25" t="s">
        <v>153</v>
      </c>
      <c r="D3" s="29" t="s">
        <v>714</v>
      </c>
      <c r="E3" s="29" t="s">
        <v>851</v>
      </c>
    </row>
    <row r="4" spans="2:5" ht="29">
      <c r="B4" s="24" t="s">
        <v>169</v>
      </c>
      <c r="D4" s="29" t="s">
        <v>759</v>
      </c>
      <c r="E4" s="29" t="s">
        <v>852</v>
      </c>
    </row>
    <row r="5" spans="2:5">
      <c r="B5" s="25" t="s">
        <v>229</v>
      </c>
      <c r="D5" s="29" t="s">
        <v>747</v>
      </c>
      <c r="E5" s="29" t="s">
        <v>852</v>
      </c>
    </row>
    <row r="6" spans="2:5" ht="43.5">
      <c r="B6" s="24" t="s">
        <v>278</v>
      </c>
      <c r="D6" s="29" t="s">
        <v>760</v>
      </c>
      <c r="E6" s="29" t="s">
        <v>853</v>
      </c>
    </row>
    <row r="7" spans="2:5" ht="29">
      <c r="B7" s="25" t="s">
        <v>311</v>
      </c>
      <c r="D7" s="29" t="s">
        <v>747</v>
      </c>
      <c r="E7" s="29" t="s">
        <v>851</v>
      </c>
    </row>
    <row r="8" spans="2:5" ht="87">
      <c r="B8" s="24" t="s">
        <v>570</v>
      </c>
      <c r="D8" s="29" t="s">
        <v>760</v>
      </c>
      <c r="E8" s="29" t="s">
        <v>853</v>
      </c>
    </row>
    <row r="10" spans="2:5" s="26" customFormat="1">
      <c r="B10" s="26" t="s">
        <v>646</v>
      </c>
    </row>
    <row r="11" spans="2:5" ht="29">
      <c r="B11" s="25" t="s">
        <v>65</v>
      </c>
      <c r="D11" s="29" t="s">
        <v>761</v>
      </c>
      <c r="E11" s="29" t="s">
        <v>853</v>
      </c>
    </row>
    <row r="12" spans="2:5" ht="43.5">
      <c r="B12" s="24" t="s">
        <v>373</v>
      </c>
      <c r="D12" s="29" t="s">
        <v>760</v>
      </c>
      <c r="E12" s="29" t="s">
        <v>853</v>
      </c>
    </row>
    <row r="13" spans="2:5" ht="43.5">
      <c r="B13" s="25" t="s">
        <v>443</v>
      </c>
      <c r="D13" s="29" t="s">
        <v>760</v>
      </c>
      <c r="E13" s="29" t="s">
        <v>853</v>
      </c>
    </row>
    <row r="15" spans="2:5" s="26" customFormat="1">
      <c r="B15" s="26" t="s">
        <v>647</v>
      </c>
    </row>
    <row r="16" spans="2:5" ht="58">
      <c r="B16" s="25" t="s">
        <v>48</v>
      </c>
      <c r="D16" s="29" t="s">
        <v>730</v>
      </c>
      <c r="E16" s="29" t="s">
        <v>851</v>
      </c>
    </row>
    <row r="17" spans="2:5">
      <c r="B17" s="24" t="s">
        <v>74</v>
      </c>
      <c r="D17" s="29" t="s">
        <v>747</v>
      </c>
      <c r="E17" s="29" t="s">
        <v>852</v>
      </c>
    </row>
    <row r="18" spans="2:5" ht="116">
      <c r="B18" s="25" t="s">
        <v>159</v>
      </c>
      <c r="D18" s="29" t="s">
        <v>760</v>
      </c>
      <c r="E18" s="29" t="s">
        <v>853</v>
      </c>
    </row>
    <row r="19" spans="2:5" ht="203">
      <c r="B19" s="24" t="s">
        <v>237</v>
      </c>
      <c r="D19" s="29" t="s">
        <v>762</v>
      </c>
      <c r="E19" s="29" t="s">
        <v>851</v>
      </c>
    </row>
    <row r="20" spans="2:5" ht="43.5">
      <c r="B20" s="25" t="s">
        <v>283</v>
      </c>
      <c r="D20" s="29" t="s">
        <v>755</v>
      </c>
      <c r="E20" s="29" t="s">
        <v>852</v>
      </c>
    </row>
    <row r="21" spans="2:5" ht="58">
      <c r="B21" s="24" t="s">
        <v>320</v>
      </c>
      <c r="D21" s="29" t="s">
        <v>747</v>
      </c>
      <c r="E21" s="29" t="s">
        <v>852</v>
      </c>
    </row>
    <row r="22" spans="2:5" ht="43.5">
      <c r="B22" s="25" t="s">
        <v>352</v>
      </c>
      <c r="D22" s="29" t="s">
        <v>760</v>
      </c>
      <c r="E22" s="29" t="s">
        <v>853</v>
      </c>
    </row>
    <row r="23" spans="2:5" ht="29">
      <c r="B23" s="24" t="s">
        <v>365</v>
      </c>
      <c r="D23" s="29" t="s">
        <v>763</v>
      </c>
      <c r="E23" s="29" t="s">
        <v>853</v>
      </c>
    </row>
    <row r="24" spans="2:5" ht="43.5">
      <c r="B24" s="25" t="s">
        <v>388</v>
      </c>
      <c r="D24" s="29" t="s">
        <v>760</v>
      </c>
      <c r="E24" s="29" t="s">
        <v>853</v>
      </c>
    </row>
    <row r="25" spans="2:5" ht="43.5">
      <c r="B25" s="24" t="s">
        <v>407</v>
      </c>
      <c r="D25" s="29" t="s">
        <v>760</v>
      </c>
      <c r="E25" s="29" t="s">
        <v>853</v>
      </c>
    </row>
    <row r="26" spans="2:5" ht="101.5">
      <c r="B26" s="25" t="s">
        <v>424</v>
      </c>
      <c r="D26" s="29" t="s">
        <v>764</v>
      </c>
      <c r="E26" s="29" t="s">
        <v>851</v>
      </c>
    </row>
    <row r="27" spans="2:5" ht="58">
      <c r="B27" s="24" t="s">
        <v>456</v>
      </c>
      <c r="D27" s="29" t="s">
        <v>747</v>
      </c>
      <c r="E27" s="29" t="s">
        <v>851</v>
      </c>
    </row>
    <row r="28" spans="2:5" ht="43.5">
      <c r="B28" s="25" t="s">
        <v>467</v>
      </c>
      <c r="D28" s="29" t="s">
        <v>760</v>
      </c>
      <c r="E28" s="29" t="s">
        <v>853</v>
      </c>
    </row>
    <row r="29" spans="2:5" ht="29">
      <c r="B29" s="24" t="s">
        <v>536</v>
      </c>
      <c r="D29" s="29" t="s">
        <v>765</v>
      </c>
      <c r="E29" s="29" t="s">
        <v>853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4"/>
  <sheetViews>
    <sheetView workbookViewId="0">
      <selection activeCell="B4" sqref="B4"/>
    </sheetView>
  </sheetViews>
  <sheetFormatPr defaultColWidth="8.81640625" defaultRowHeight="14.5"/>
  <cols>
    <col min="1" max="1" width="2.1796875" style="29" customWidth="1"/>
    <col min="2" max="2" width="72.6328125" style="29" customWidth="1"/>
    <col min="3" max="3" width="4.6328125" style="29" customWidth="1"/>
    <col min="4" max="5" width="36.453125" style="29" customWidth="1"/>
    <col min="6" max="16384" width="8.81640625" style="29"/>
  </cols>
  <sheetData>
    <row r="2" spans="2:5" s="26" customFormat="1">
      <c r="B2" s="26" t="s">
        <v>648</v>
      </c>
      <c r="D2" s="28" t="s">
        <v>745</v>
      </c>
      <c r="E2" s="28" t="s">
        <v>854</v>
      </c>
    </row>
    <row r="3" spans="2:5" ht="29">
      <c r="B3" s="25" t="s">
        <v>170</v>
      </c>
      <c r="D3" s="29" t="s">
        <v>731</v>
      </c>
      <c r="E3" s="29" t="s">
        <v>851</v>
      </c>
    </row>
    <row r="4" spans="2:5" ht="174">
      <c r="B4" s="24" t="s">
        <v>525</v>
      </c>
      <c r="D4" s="29" t="s">
        <v>766</v>
      </c>
      <c r="E4" s="29" t="s">
        <v>851</v>
      </c>
    </row>
    <row r="6" spans="2:5" s="26" customFormat="1">
      <c r="B6" s="26" t="s">
        <v>649</v>
      </c>
    </row>
    <row r="7" spans="2:5" ht="29">
      <c r="B7" s="25" t="s">
        <v>66</v>
      </c>
      <c r="D7" s="29" t="s">
        <v>767</v>
      </c>
      <c r="E7" s="29" t="s">
        <v>853</v>
      </c>
    </row>
    <row r="8" spans="2:5" ht="29">
      <c r="B8" s="24" t="s">
        <v>136</v>
      </c>
      <c r="D8" s="29" t="s">
        <v>767</v>
      </c>
      <c r="E8" s="29" t="s">
        <v>853</v>
      </c>
    </row>
    <row r="9" spans="2:5" ht="174">
      <c r="B9" s="25" t="s">
        <v>558</v>
      </c>
      <c r="D9" s="29" t="s">
        <v>767</v>
      </c>
      <c r="E9" s="29" t="s">
        <v>853</v>
      </c>
    </row>
    <row r="11" spans="2:5" s="26" customFormat="1">
      <c r="B11" s="26" t="s">
        <v>650</v>
      </c>
    </row>
    <row r="12" spans="2:5" ht="58">
      <c r="B12" s="25" t="s">
        <v>49</v>
      </c>
      <c r="D12" s="29" t="s">
        <v>768</v>
      </c>
      <c r="E12" s="29" t="s">
        <v>851</v>
      </c>
    </row>
    <row r="13" spans="2:5">
      <c r="B13" s="24" t="s">
        <v>74</v>
      </c>
      <c r="D13" s="29" t="s">
        <v>747</v>
      </c>
      <c r="E13" s="29" t="s">
        <v>852</v>
      </c>
    </row>
    <row r="14" spans="2:5" ht="43.5">
      <c r="B14" s="25" t="s">
        <v>79</v>
      </c>
      <c r="D14" s="29" t="s">
        <v>769</v>
      </c>
      <c r="E14" s="29" t="s">
        <v>853</v>
      </c>
    </row>
    <row r="15" spans="2:5" ht="101.5">
      <c r="B15" s="24" t="s">
        <v>94</v>
      </c>
      <c r="D15" s="29" t="s">
        <v>770</v>
      </c>
      <c r="E15" s="29" t="s">
        <v>851</v>
      </c>
    </row>
    <row r="16" spans="2:5" ht="130.5">
      <c r="B16" s="25" t="s">
        <v>117</v>
      </c>
      <c r="D16" s="29" t="s">
        <v>855</v>
      </c>
      <c r="E16" s="29" t="s">
        <v>851</v>
      </c>
    </row>
    <row r="17" spans="2:5" ht="174">
      <c r="B17" s="24" t="s">
        <v>160</v>
      </c>
      <c r="D17" s="29" t="s">
        <v>767</v>
      </c>
      <c r="E17" s="29" t="s">
        <v>853</v>
      </c>
    </row>
    <row r="18" spans="2:5" ht="29">
      <c r="B18" s="25" t="s">
        <v>190</v>
      </c>
      <c r="D18" s="29" t="s">
        <v>771</v>
      </c>
      <c r="E18" s="29" t="s">
        <v>853</v>
      </c>
    </row>
    <row r="19" spans="2:5">
      <c r="B19" s="24" t="s">
        <v>232</v>
      </c>
      <c r="D19" s="29" t="s">
        <v>747</v>
      </c>
      <c r="E19" s="29" t="s">
        <v>852</v>
      </c>
    </row>
    <row r="20" spans="2:5" ht="58">
      <c r="B20" s="25" t="s">
        <v>238</v>
      </c>
      <c r="D20" s="29" t="s">
        <v>767</v>
      </c>
      <c r="E20" s="29" t="s">
        <v>853</v>
      </c>
    </row>
    <row r="21" spans="2:5" ht="43.5">
      <c r="B21" s="24" t="s">
        <v>321</v>
      </c>
      <c r="D21" s="29" t="s">
        <v>732</v>
      </c>
      <c r="E21" s="29" t="s">
        <v>851</v>
      </c>
    </row>
    <row r="22" spans="2:5" ht="130.5">
      <c r="B22" s="25" t="s">
        <v>341</v>
      </c>
      <c r="D22" s="29" t="s">
        <v>772</v>
      </c>
      <c r="E22" s="29" t="s">
        <v>853</v>
      </c>
    </row>
    <row r="23" spans="2:5" ht="174">
      <c r="B23" s="24" t="s">
        <v>774</v>
      </c>
      <c r="D23" s="29" t="s">
        <v>773</v>
      </c>
      <c r="E23" s="29" t="s">
        <v>853</v>
      </c>
    </row>
    <row r="24" spans="2:5" ht="203">
      <c r="B24" s="25" t="s">
        <v>366</v>
      </c>
      <c r="D24" s="29" t="s">
        <v>775</v>
      </c>
      <c r="E24" s="29" t="s">
        <v>853</v>
      </c>
    </row>
    <row r="25" spans="2:5" ht="145">
      <c r="B25" s="24" t="s">
        <v>389</v>
      </c>
      <c r="D25" s="29" t="s">
        <v>776</v>
      </c>
      <c r="E25" s="29" t="s">
        <v>853</v>
      </c>
    </row>
    <row r="26" spans="2:5" ht="29">
      <c r="B26" s="25" t="s">
        <v>408</v>
      </c>
      <c r="D26" s="29" t="s">
        <v>755</v>
      </c>
      <c r="E26" s="29" t="s">
        <v>852</v>
      </c>
    </row>
    <row r="27" spans="2:5" ht="58">
      <c r="B27" s="24" t="s">
        <v>425</v>
      </c>
      <c r="D27" s="29" t="s">
        <v>764</v>
      </c>
      <c r="E27" s="29" t="s">
        <v>851</v>
      </c>
    </row>
    <row r="28" spans="2:5" ht="29">
      <c r="B28" s="25" t="s">
        <v>434</v>
      </c>
      <c r="D28" s="29" t="s">
        <v>767</v>
      </c>
      <c r="E28" s="29" t="s">
        <v>853</v>
      </c>
    </row>
    <row r="29" spans="2:5" ht="43.5">
      <c r="B29" s="24" t="s">
        <v>444</v>
      </c>
      <c r="D29" s="29" t="s">
        <v>747</v>
      </c>
      <c r="E29" s="29" t="s">
        <v>852</v>
      </c>
    </row>
    <row r="30" spans="2:5" ht="87">
      <c r="B30" s="25" t="s">
        <v>457</v>
      </c>
      <c r="D30" s="29" t="s">
        <v>777</v>
      </c>
      <c r="E30" s="29" t="s">
        <v>851</v>
      </c>
    </row>
    <row r="31" spans="2:5" ht="58">
      <c r="B31" s="24" t="s">
        <v>483</v>
      </c>
      <c r="D31" s="29" t="s">
        <v>850</v>
      </c>
      <c r="E31" s="29" t="s">
        <v>853</v>
      </c>
    </row>
    <row r="32" spans="2:5" ht="29">
      <c r="B32" s="25" t="s">
        <v>537</v>
      </c>
      <c r="D32" s="29" t="s">
        <v>733</v>
      </c>
      <c r="E32" s="29" t="s">
        <v>851</v>
      </c>
    </row>
    <row r="33" spans="2:5" ht="29">
      <c r="B33" s="24" t="s">
        <v>554</v>
      </c>
      <c r="D33" s="29" t="s">
        <v>767</v>
      </c>
      <c r="E33" s="29" t="s">
        <v>853</v>
      </c>
    </row>
    <row r="34" spans="2:5" ht="29">
      <c r="B34" s="25" t="s">
        <v>562</v>
      </c>
      <c r="D34" s="29" t="s">
        <v>767</v>
      </c>
      <c r="E34" s="29" t="s">
        <v>853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2:E32"/>
  <sheetViews>
    <sheetView topLeftCell="A4" workbookViewId="0">
      <selection activeCell="D4" sqref="D4"/>
    </sheetView>
  </sheetViews>
  <sheetFormatPr defaultColWidth="8.81640625" defaultRowHeight="14.5"/>
  <cols>
    <col min="1" max="1" width="3.1796875" style="29" customWidth="1"/>
    <col min="2" max="2" width="72.90625" style="29" customWidth="1"/>
    <col min="3" max="3" width="6.36328125" style="29" customWidth="1"/>
    <col min="4" max="5" width="36.54296875" style="29" customWidth="1"/>
    <col min="6" max="16384" width="8.81640625" style="29"/>
  </cols>
  <sheetData>
    <row r="2" spans="2:5" s="26" customFormat="1">
      <c r="B2" s="26" t="s">
        <v>651</v>
      </c>
      <c r="D2" s="28" t="s">
        <v>745</v>
      </c>
      <c r="E2" s="28" t="s">
        <v>854</v>
      </c>
    </row>
    <row r="3" spans="2:5" ht="145">
      <c r="B3" s="25" t="s">
        <v>171</v>
      </c>
      <c r="D3" s="29" t="s">
        <v>778</v>
      </c>
      <c r="E3" s="29" t="s">
        <v>851</v>
      </c>
    </row>
    <row r="4" spans="2:5" ht="174">
      <c r="B4" s="24" t="s">
        <v>526</v>
      </c>
      <c r="D4" s="29" t="s">
        <v>779</v>
      </c>
      <c r="E4" s="29" t="s">
        <v>851</v>
      </c>
    </row>
    <row r="6" spans="2:5" s="26" customFormat="1">
      <c r="B6" s="26" t="s">
        <v>652</v>
      </c>
    </row>
    <row r="7" spans="2:5" ht="188.5">
      <c r="B7" s="25" t="s">
        <v>69</v>
      </c>
      <c r="D7" s="29" t="s">
        <v>780</v>
      </c>
      <c r="E7" s="29" t="s">
        <v>851</v>
      </c>
    </row>
    <row r="8" spans="2:5" ht="116">
      <c r="B8" s="24" t="s">
        <v>312</v>
      </c>
      <c r="D8" s="29" t="s">
        <v>734</v>
      </c>
      <c r="E8" s="29" t="s">
        <v>851</v>
      </c>
    </row>
    <row r="9" spans="2:5" ht="145">
      <c r="B9" s="24" t="s">
        <v>335</v>
      </c>
      <c r="D9" s="29" t="s">
        <v>781</v>
      </c>
      <c r="E9" s="29" t="s">
        <v>851</v>
      </c>
    </row>
    <row r="10" spans="2:5" ht="130.5">
      <c r="B10" s="24" t="s">
        <v>484</v>
      </c>
      <c r="D10" s="29" t="s">
        <v>782</v>
      </c>
      <c r="E10" s="29" t="s">
        <v>853</v>
      </c>
    </row>
    <row r="11" spans="2:5" ht="101.5">
      <c r="B11" s="24" t="s">
        <v>559</v>
      </c>
      <c r="D11" s="29" t="s">
        <v>783</v>
      </c>
    </row>
    <row r="13" spans="2:5" s="26" customFormat="1">
      <c r="B13" s="26" t="s">
        <v>653</v>
      </c>
    </row>
    <row r="14" spans="2:5" ht="87">
      <c r="B14" s="25" t="s">
        <v>50</v>
      </c>
      <c r="D14" s="32" t="s">
        <v>856</v>
      </c>
      <c r="E14" s="29" t="s">
        <v>851</v>
      </c>
    </row>
    <row r="15" spans="2:5">
      <c r="B15" s="24" t="s">
        <v>74</v>
      </c>
      <c r="D15" s="29" t="s">
        <v>747</v>
      </c>
    </row>
    <row r="16" spans="2:5" ht="29">
      <c r="B16" s="25" t="s">
        <v>95</v>
      </c>
      <c r="D16" s="29" t="s">
        <v>784</v>
      </c>
      <c r="E16" s="29" t="s">
        <v>851</v>
      </c>
    </row>
    <row r="17" spans="2:5">
      <c r="B17" s="24" t="s">
        <v>110</v>
      </c>
      <c r="D17" s="29" t="s">
        <v>747</v>
      </c>
      <c r="E17" s="29" t="s">
        <v>852</v>
      </c>
    </row>
    <row r="18" spans="2:5" ht="159.5">
      <c r="B18" s="25" t="s">
        <v>161</v>
      </c>
      <c r="D18" s="29" t="s">
        <v>785</v>
      </c>
      <c r="E18" s="29" t="s">
        <v>853</v>
      </c>
    </row>
    <row r="19" spans="2:5" ht="29">
      <c r="B19" s="24" t="s">
        <v>279</v>
      </c>
      <c r="D19" s="29" t="s">
        <v>851</v>
      </c>
      <c r="E19" s="29" t="s">
        <v>851</v>
      </c>
    </row>
    <row r="20" spans="2:5" ht="87">
      <c r="B20" s="25" t="s">
        <v>284</v>
      </c>
      <c r="D20" s="29" t="s">
        <v>787</v>
      </c>
      <c r="E20" s="29" t="s">
        <v>851</v>
      </c>
    </row>
    <row r="21" spans="2:5" ht="101.5">
      <c r="B21" s="24" t="s">
        <v>322</v>
      </c>
      <c r="D21" s="32" t="s">
        <v>848</v>
      </c>
      <c r="E21" s="29" t="s">
        <v>851</v>
      </c>
    </row>
    <row r="22" spans="2:5" ht="58">
      <c r="B22" s="25" t="s">
        <v>342</v>
      </c>
      <c r="D22" s="29" t="s">
        <v>788</v>
      </c>
      <c r="E22" s="29" t="s">
        <v>853</v>
      </c>
    </row>
    <row r="23" spans="2:5" ht="58">
      <c r="B23" s="24" t="s">
        <v>354</v>
      </c>
      <c r="D23" s="29" t="s">
        <v>788</v>
      </c>
      <c r="E23" s="29" t="s">
        <v>853</v>
      </c>
    </row>
    <row r="24" spans="2:5" ht="58">
      <c r="B24" s="25" t="s">
        <v>380</v>
      </c>
      <c r="D24" s="32" t="s">
        <v>954</v>
      </c>
      <c r="E24" s="29" t="s">
        <v>851</v>
      </c>
    </row>
    <row r="25" spans="2:5">
      <c r="B25" s="24" t="s">
        <v>390</v>
      </c>
      <c r="D25" s="29" t="s">
        <v>747</v>
      </c>
      <c r="E25" s="29" t="s">
        <v>852</v>
      </c>
    </row>
    <row r="26" spans="2:5" ht="101.5">
      <c r="B26" s="25" t="s">
        <v>415</v>
      </c>
      <c r="D26" s="29" t="s">
        <v>789</v>
      </c>
      <c r="E26" s="29" t="s">
        <v>851</v>
      </c>
    </row>
    <row r="27" spans="2:5" ht="29">
      <c r="B27" s="24" t="s">
        <v>435</v>
      </c>
      <c r="D27" s="29" t="s">
        <v>790</v>
      </c>
      <c r="E27" s="29" t="s">
        <v>853</v>
      </c>
    </row>
    <row r="28" spans="2:5" ht="29">
      <c r="B28" s="25" t="s">
        <v>445</v>
      </c>
      <c r="D28" s="29" t="s">
        <v>735</v>
      </c>
      <c r="E28" s="29" t="s">
        <v>851</v>
      </c>
    </row>
    <row r="29" spans="2:5" ht="72.5">
      <c r="B29" s="24" t="s">
        <v>517</v>
      </c>
      <c r="D29" s="29" t="s">
        <v>786</v>
      </c>
      <c r="E29" s="29" t="s">
        <v>851</v>
      </c>
    </row>
    <row r="30" spans="2:5" ht="43.5">
      <c r="B30" s="25" t="s">
        <v>538</v>
      </c>
      <c r="D30" s="29" t="s">
        <v>736</v>
      </c>
      <c r="E30" s="29" t="s">
        <v>851</v>
      </c>
    </row>
    <row r="31" spans="2:5" ht="72.5">
      <c r="B31" s="24" t="s">
        <v>577</v>
      </c>
      <c r="D31" s="29" t="s">
        <v>737</v>
      </c>
      <c r="E31" s="29" t="s">
        <v>851</v>
      </c>
    </row>
    <row r="32" spans="2:5" ht="43.5">
      <c r="B32" s="25" t="s">
        <v>582</v>
      </c>
      <c r="D32" s="29" t="s">
        <v>738</v>
      </c>
      <c r="E32" s="29" t="s">
        <v>851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2:E22"/>
  <sheetViews>
    <sheetView topLeftCell="A4" workbookViewId="0">
      <selection activeCell="B4" sqref="B4"/>
    </sheetView>
  </sheetViews>
  <sheetFormatPr defaultColWidth="8.81640625" defaultRowHeight="14.5"/>
  <cols>
    <col min="1" max="1" width="4.08984375" style="29" customWidth="1"/>
    <col min="2" max="2" width="72.90625" style="29" customWidth="1"/>
    <col min="3" max="3" width="4.453125" style="29" customWidth="1"/>
    <col min="4" max="5" width="36.453125" style="29" customWidth="1"/>
    <col min="6" max="16384" width="8.81640625" style="29"/>
  </cols>
  <sheetData>
    <row r="2" spans="2:5" s="26" customFormat="1">
      <c r="B2" s="26" t="s">
        <v>654</v>
      </c>
      <c r="C2" s="30"/>
      <c r="D2" s="28" t="s">
        <v>745</v>
      </c>
      <c r="E2" s="28" t="s">
        <v>854</v>
      </c>
    </row>
    <row r="3" spans="2:5" ht="58">
      <c r="B3" s="25" t="s">
        <v>172</v>
      </c>
      <c r="D3" s="29" t="s">
        <v>791</v>
      </c>
      <c r="E3" s="29" t="s">
        <v>851</v>
      </c>
    </row>
    <row r="4" spans="2:5" ht="290">
      <c r="B4" s="25" t="s">
        <v>527</v>
      </c>
      <c r="D4" s="29" t="s">
        <v>792</v>
      </c>
      <c r="E4" s="29" t="s">
        <v>853</v>
      </c>
    </row>
    <row r="6" spans="2:5" s="26" customFormat="1">
      <c r="B6" s="26" t="s">
        <v>655</v>
      </c>
      <c r="D6" s="29"/>
    </row>
    <row r="7" spans="2:5" ht="72.5">
      <c r="B7" s="24" t="s">
        <v>138</v>
      </c>
      <c r="D7" s="29" t="s">
        <v>744</v>
      </c>
      <c r="E7" s="29" t="s">
        <v>851</v>
      </c>
    </row>
    <row r="8" spans="2:5" ht="101.5">
      <c r="B8" s="25" t="s">
        <v>509</v>
      </c>
      <c r="D8" s="29" t="s">
        <v>793</v>
      </c>
      <c r="E8" s="29" t="s">
        <v>851</v>
      </c>
    </row>
    <row r="9" spans="2:5" ht="246.5">
      <c r="B9" s="24" t="s">
        <v>551</v>
      </c>
      <c r="D9" s="29" t="s">
        <v>794</v>
      </c>
      <c r="E9" s="29" t="s">
        <v>851</v>
      </c>
    </row>
    <row r="11" spans="2:5" s="26" customFormat="1">
      <c r="B11" s="26" t="s">
        <v>656</v>
      </c>
      <c r="D11" s="29"/>
    </row>
    <row r="12" spans="2:5" ht="72.5">
      <c r="B12" s="25" t="s">
        <v>51</v>
      </c>
      <c r="D12" s="29" t="s">
        <v>795</v>
      </c>
      <c r="E12" s="29" t="s">
        <v>851</v>
      </c>
    </row>
    <row r="13" spans="2:5">
      <c r="B13" s="24" t="s">
        <v>74</v>
      </c>
    </row>
    <row r="14" spans="2:5" ht="72.5">
      <c r="B14" s="25" t="s">
        <v>162</v>
      </c>
      <c r="D14" s="32" t="s">
        <v>857</v>
      </c>
      <c r="E14" s="29" t="s">
        <v>853</v>
      </c>
    </row>
    <row r="15" spans="2:5">
      <c r="B15" s="24" t="s">
        <v>323</v>
      </c>
    </row>
    <row r="16" spans="2:5" ht="101.5">
      <c r="B16" s="25" t="s">
        <v>343</v>
      </c>
      <c r="D16" s="29" t="s">
        <v>739</v>
      </c>
      <c r="E16" s="29" t="s">
        <v>851</v>
      </c>
    </row>
    <row r="17" spans="2:5" ht="159.5">
      <c r="B17" s="24" t="s">
        <v>355</v>
      </c>
      <c r="D17" s="32" t="s">
        <v>955</v>
      </c>
      <c r="E17" s="32" t="s">
        <v>853</v>
      </c>
    </row>
    <row r="18" spans="2:5">
      <c r="B18" s="25" t="s">
        <v>391</v>
      </c>
      <c r="D18" s="29" t="s">
        <v>747</v>
      </c>
      <c r="E18" s="29" t="s">
        <v>852</v>
      </c>
    </row>
    <row r="19" spans="2:5" ht="29">
      <c r="B19" s="24" t="s">
        <v>416</v>
      </c>
      <c r="D19" s="29" t="s">
        <v>740</v>
      </c>
      <c r="E19" s="29" t="s">
        <v>851</v>
      </c>
    </row>
    <row r="20" spans="2:5" ht="29">
      <c r="B20" s="25" t="s">
        <v>436</v>
      </c>
      <c r="D20" s="29" t="s">
        <v>796</v>
      </c>
      <c r="E20" s="29" t="s">
        <v>853</v>
      </c>
    </row>
    <row r="21" spans="2:5" ht="43.5">
      <c r="B21" s="24" t="s">
        <v>539</v>
      </c>
      <c r="D21" s="29" t="s">
        <v>797</v>
      </c>
      <c r="E21" s="29" t="s">
        <v>851</v>
      </c>
    </row>
    <row r="22" spans="2:5" ht="43.5">
      <c r="B22" s="24" t="s">
        <v>703</v>
      </c>
      <c r="D22" s="29" t="s">
        <v>798</v>
      </c>
      <c r="E22" s="29" t="s">
        <v>853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7"/>
  <sheetViews>
    <sheetView workbookViewId="0">
      <selection activeCell="B3" sqref="B3"/>
    </sheetView>
  </sheetViews>
  <sheetFormatPr defaultColWidth="8.81640625" defaultRowHeight="14.5"/>
  <cols>
    <col min="1" max="1" width="2.08984375" style="29" customWidth="1"/>
    <col min="2" max="2" width="73.6328125" style="29" customWidth="1"/>
    <col min="3" max="3" width="8.81640625" style="29"/>
    <col min="4" max="5" width="36.6328125" style="29" customWidth="1"/>
    <col min="6" max="16384" width="8.81640625" style="29"/>
  </cols>
  <sheetData>
    <row r="2" spans="2:5" s="26" customFormat="1">
      <c r="B2" s="26" t="s">
        <v>657</v>
      </c>
      <c r="D2" s="28" t="s">
        <v>745</v>
      </c>
      <c r="E2" s="28" t="s">
        <v>854</v>
      </c>
    </row>
    <row r="3" spans="2:5" ht="101.5">
      <c r="B3" s="25" t="s">
        <v>101</v>
      </c>
      <c r="D3" s="29" t="s">
        <v>799</v>
      </c>
      <c r="E3" s="29" t="s">
        <v>851</v>
      </c>
    </row>
    <row r="5" spans="2:5" s="26" customFormat="1">
      <c r="B5" s="26" t="s">
        <v>658</v>
      </c>
    </row>
    <row r="6" spans="2:5" ht="58">
      <c r="B6" s="25" t="s">
        <v>53</v>
      </c>
      <c r="D6" s="29" t="s">
        <v>800</v>
      </c>
      <c r="E6" s="29" t="s">
        <v>851</v>
      </c>
    </row>
    <row r="7" spans="2:5" ht="116">
      <c r="B7" s="24" t="s">
        <v>70</v>
      </c>
      <c r="D7" s="29" t="s">
        <v>801</v>
      </c>
      <c r="E7" s="29" t="s">
        <v>851</v>
      </c>
    </row>
    <row r="8" spans="2:5" ht="43.5">
      <c r="B8" s="25" t="s">
        <v>313</v>
      </c>
      <c r="D8" s="31" t="s">
        <v>741</v>
      </c>
      <c r="E8" s="29" t="s">
        <v>851</v>
      </c>
    </row>
    <row r="9" spans="2:5" ht="58">
      <c r="B9" s="25" t="s">
        <v>528</v>
      </c>
      <c r="D9" s="31" t="s">
        <v>742</v>
      </c>
      <c r="E9" s="29" t="s">
        <v>851</v>
      </c>
    </row>
    <row r="11" spans="2:5" s="26" customFormat="1">
      <c r="B11" s="27" t="s">
        <v>659</v>
      </c>
    </row>
    <row r="12" spans="2:5">
      <c r="B12" s="25" t="s">
        <v>74</v>
      </c>
      <c r="D12" s="29" t="s">
        <v>747</v>
      </c>
      <c r="E12" s="29" t="s">
        <v>852</v>
      </c>
    </row>
    <row r="13" spans="2:5" ht="29">
      <c r="B13" s="24" t="s">
        <v>149</v>
      </c>
      <c r="D13" s="29" t="s">
        <v>802</v>
      </c>
      <c r="E13" s="29" t="s">
        <v>851</v>
      </c>
    </row>
    <row r="14" spans="2:5">
      <c r="B14" s="25" t="s">
        <v>163</v>
      </c>
      <c r="D14" s="29" t="s">
        <v>747</v>
      </c>
      <c r="E14" s="29" t="s">
        <v>852</v>
      </c>
    </row>
    <row r="15" spans="2:5" ht="87">
      <c r="B15" s="24" t="s">
        <v>173</v>
      </c>
      <c r="D15" s="29" t="s">
        <v>804</v>
      </c>
      <c r="E15" s="29" t="s">
        <v>851</v>
      </c>
    </row>
    <row r="16" spans="2:5" ht="58">
      <c r="B16" s="25" t="s">
        <v>251</v>
      </c>
      <c r="D16" s="29" t="s">
        <v>803</v>
      </c>
      <c r="E16" s="29" t="s">
        <v>851</v>
      </c>
    </row>
    <row r="17" spans="2:5" ht="116">
      <c r="B17" s="24" t="s">
        <v>324</v>
      </c>
      <c r="D17" s="29" t="s">
        <v>805</v>
      </c>
      <c r="E17" s="29" t="s">
        <v>851</v>
      </c>
    </row>
    <row r="18" spans="2:5" ht="58">
      <c r="B18" s="25" t="s">
        <v>344</v>
      </c>
      <c r="D18" s="29" t="s">
        <v>806</v>
      </c>
      <c r="E18" s="29" t="s">
        <v>851</v>
      </c>
    </row>
    <row r="19" spans="2:5" ht="58">
      <c r="B19" s="24" t="s">
        <v>356</v>
      </c>
      <c r="D19" s="29" t="s">
        <v>803</v>
      </c>
      <c r="E19" s="29" t="s">
        <v>851</v>
      </c>
    </row>
    <row r="20" spans="2:5">
      <c r="B20" s="25" t="s">
        <v>376</v>
      </c>
      <c r="E20" s="29" t="s">
        <v>852</v>
      </c>
    </row>
    <row r="21" spans="2:5" ht="29">
      <c r="B21" s="24" t="s">
        <v>392</v>
      </c>
      <c r="D21" s="29" t="s">
        <v>755</v>
      </c>
      <c r="E21" s="29" t="s">
        <v>851</v>
      </c>
    </row>
    <row r="22" spans="2:5" ht="58">
      <c r="B22" s="25" t="s">
        <v>403</v>
      </c>
      <c r="D22" s="29" t="s">
        <v>755</v>
      </c>
      <c r="E22" s="29" t="s">
        <v>851</v>
      </c>
    </row>
    <row r="23" spans="2:5">
      <c r="B23" s="24" t="s">
        <v>409</v>
      </c>
      <c r="D23" s="29" t="s">
        <v>755</v>
      </c>
      <c r="E23" s="29" t="s">
        <v>852</v>
      </c>
    </row>
    <row r="24" spans="2:5">
      <c r="B24" s="25" t="s">
        <v>446</v>
      </c>
      <c r="D24" s="29" t="s">
        <v>755</v>
      </c>
      <c r="E24" s="29" t="s">
        <v>852</v>
      </c>
    </row>
    <row r="25" spans="2:5" ht="159.5">
      <c r="B25" s="24" t="s">
        <v>458</v>
      </c>
      <c r="D25" s="29" t="s">
        <v>807</v>
      </c>
      <c r="E25" s="29" t="s">
        <v>851</v>
      </c>
    </row>
    <row r="26" spans="2:5">
      <c r="B26" s="25" t="s">
        <v>476</v>
      </c>
      <c r="E26" s="29" t="s">
        <v>852</v>
      </c>
    </row>
    <row r="27" spans="2:5" ht="43.5">
      <c r="B27" s="24" t="s">
        <v>510</v>
      </c>
      <c r="D27" s="29" t="s">
        <v>743</v>
      </c>
      <c r="E27" s="29" t="s">
        <v>851</v>
      </c>
    </row>
  </sheetData>
  <hyperlinks>
    <hyperlink ref="D9" r:id="rId1" display="darksky.org"/>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6"/>
  <sheetViews>
    <sheetView workbookViewId="0">
      <selection activeCell="B5" sqref="B5"/>
    </sheetView>
  </sheetViews>
  <sheetFormatPr defaultColWidth="8.81640625" defaultRowHeight="14.5"/>
  <cols>
    <col min="1" max="1" width="2.90625" style="29" customWidth="1"/>
    <col min="2" max="2" width="72.7265625" style="29" customWidth="1"/>
    <col min="3" max="3" width="4.1796875" style="29" customWidth="1"/>
    <col min="4" max="5" width="36.6328125" style="29" customWidth="1"/>
    <col min="6" max="16384" width="8.81640625" style="29"/>
  </cols>
  <sheetData>
    <row r="2" spans="2:5" s="26" customFormat="1">
      <c r="B2" s="26" t="s">
        <v>660</v>
      </c>
      <c r="D2" s="28" t="s">
        <v>745</v>
      </c>
      <c r="E2" s="28" t="s">
        <v>854</v>
      </c>
    </row>
    <row r="3" spans="2:5" ht="87">
      <c r="B3" s="25" t="s">
        <v>139</v>
      </c>
      <c r="D3" s="29" t="s">
        <v>808</v>
      </c>
      <c r="E3" s="29" t="s">
        <v>851</v>
      </c>
    </row>
    <row r="4" spans="2:5" ht="72.5">
      <c r="B4" s="24" t="s">
        <v>179</v>
      </c>
      <c r="D4" s="29" t="s">
        <v>809</v>
      </c>
      <c r="E4" s="29" t="s">
        <v>851</v>
      </c>
    </row>
    <row r="5" spans="2:5" ht="87">
      <c r="B5" s="25" t="s">
        <v>258</v>
      </c>
      <c r="D5" s="29" t="s">
        <v>808</v>
      </c>
      <c r="E5" s="29" t="s">
        <v>851</v>
      </c>
    </row>
    <row r="6" spans="2:5" ht="130.5">
      <c r="B6" s="24" t="s">
        <v>357</v>
      </c>
      <c r="D6" s="29" t="s">
        <v>808</v>
      </c>
      <c r="E6" s="29" t="s">
        <v>851</v>
      </c>
    </row>
    <row r="7" spans="2:5" ht="87">
      <c r="B7" s="25" t="s">
        <v>381</v>
      </c>
      <c r="D7" s="29" t="s">
        <v>808</v>
      </c>
      <c r="E7" s="29" t="s">
        <v>851</v>
      </c>
    </row>
    <row r="9" spans="2:5" s="26" customFormat="1">
      <c r="B9" s="26" t="s">
        <v>661</v>
      </c>
    </row>
    <row r="10" spans="2:5" ht="58">
      <c r="B10" s="25" t="s">
        <v>150</v>
      </c>
      <c r="D10" s="29" t="s">
        <v>810</v>
      </c>
      <c r="E10" s="29" t="s">
        <v>853</v>
      </c>
    </row>
    <row r="11" spans="2:5" ht="87">
      <c r="B11" s="24" t="s">
        <v>859</v>
      </c>
      <c r="D11" s="29" t="s">
        <v>808</v>
      </c>
      <c r="E11" s="29" t="s">
        <v>851</v>
      </c>
    </row>
    <row r="12" spans="2:5" ht="58">
      <c r="B12" s="24" t="s">
        <v>860</v>
      </c>
      <c r="D12" s="29" t="s">
        <v>810</v>
      </c>
      <c r="E12" s="29" t="s">
        <v>853</v>
      </c>
    </row>
    <row r="13" spans="2:5" ht="29">
      <c r="B13" s="24" t="s">
        <v>493</v>
      </c>
      <c r="D13" s="29" t="s">
        <v>811</v>
      </c>
      <c r="E13" s="29" t="s">
        <v>851</v>
      </c>
    </row>
    <row r="14" spans="2:5" ht="43.5">
      <c r="B14" s="24" t="s">
        <v>518</v>
      </c>
      <c r="D14" s="29" t="s">
        <v>680</v>
      </c>
      <c r="E14" s="29" t="s">
        <v>851</v>
      </c>
    </row>
    <row r="15" spans="2:5" ht="72.5">
      <c r="B15" s="25" t="s">
        <v>571</v>
      </c>
      <c r="D15" s="29" t="s">
        <v>681</v>
      </c>
      <c r="E15" s="29" t="s">
        <v>851</v>
      </c>
    </row>
    <row r="16" spans="2:5" ht="58">
      <c r="B16" s="24" t="s">
        <v>578</v>
      </c>
      <c r="D16" s="29" t="s">
        <v>810</v>
      </c>
      <c r="E16" s="29" t="s">
        <v>853</v>
      </c>
    </row>
    <row r="18" spans="2:5" s="26" customFormat="1">
      <c r="B18" s="26" t="s">
        <v>662</v>
      </c>
    </row>
    <row r="19" spans="2:5" ht="72.5">
      <c r="B19" s="25" t="s">
        <v>54</v>
      </c>
      <c r="D19" s="29" t="s">
        <v>861</v>
      </c>
      <c r="E19" s="29" t="s">
        <v>851</v>
      </c>
    </row>
    <row r="20" spans="2:5">
      <c r="B20" s="24" t="s">
        <v>80</v>
      </c>
      <c r="D20" s="29" t="s">
        <v>862</v>
      </c>
      <c r="E20" s="29" t="s">
        <v>852</v>
      </c>
    </row>
    <row r="21" spans="2:5" ht="43.5">
      <c r="B21" s="25" t="s">
        <v>111</v>
      </c>
      <c r="D21" s="29" t="s">
        <v>682</v>
      </c>
      <c r="E21" s="29" t="s">
        <v>851</v>
      </c>
    </row>
    <row r="22" spans="2:5" ht="29">
      <c r="B22" s="24" t="s">
        <v>132</v>
      </c>
      <c r="D22" s="29" t="s">
        <v>812</v>
      </c>
      <c r="E22" s="29" t="s">
        <v>851</v>
      </c>
    </row>
    <row r="23" spans="2:5" ht="101.5">
      <c r="B23" s="25" t="s">
        <v>239</v>
      </c>
      <c r="D23" s="29" t="s">
        <v>813</v>
      </c>
      <c r="E23" s="29" t="s">
        <v>851</v>
      </c>
    </row>
    <row r="24" spans="2:5" ht="29">
      <c r="B24" s="24" t="s">
        <v>252</v>
      </c>
      <c r="D24" s="29" t="s">
        <v>683</v>
      </c>
      <c r="E24" s="29" t="s">
        <v>851</v>
      </c>
    </row>
    <row r="25" spans="2:5" ht="43.5">
      <c r="B25" s="25" t="s">
        <v>272</v>
      </c>
      <c r="D25" s="29" t="s">
        <v>683</v>
      </c>
      <c r="E25" s="29" t="s">
        <v>851</v>
      </c>
    </row>
    <row r="26" spans="2:5" ht="174">
      <c r="B26" s="24" t="s">
        <v>325</v>
      </c>
      <c r="D26" s="29" t="s">
        <v>810</v>
      </c>
      <c r="E26" s="29" t="s">
        <v>853</v>
      </c>
    </row>
    <row r="27" spans="2:5" ht="87">
      <c r="B27" s="25" t="s">
        <v>345</v>
      </c>
      <c r="D27" s="29" t="s">
        <v>808</v>
      </c>
      <c r="E27" s="29" t="s">
        <v>851</v>
      </c>
    </row>
    <row r="28" spans="2:5" ht="409.5">
      <c r="B28" s="24" t="s">
        <v>863</v>
      </c>
      <c r="D28" s="29" t="s">
        <v>864</v>
      </c>
      <c r="E28" s="29" t="s">
        <v>853</v>
      </c>
    </row>
    <row r="29" spans="2:5" ht="58">
      <c r="B29" s="25" t="s">
        <v>865</v>
      </c>
      <c r="D29" s="29" t="s">
        <v>810</v>
      </c>
      <c r="E29" s="29" t="s">
        <v>853</v>
      </c>
    </row>
    <row r="30" spans="2:5" ht="29">
      <c r="B30" s="24" t="s">
        <v>866</v>
      </c>
      <c r="D30" s="29" t="s">
        <v>858</v>
      </c>
      <c r="E30" s="29" t="s">
        <v>852</v>
      </c>
    </row>
    <row r="31" spans="2:5" ht="43.5">
      <c r="B31" s="25" t="s">
        <v>437</v>
      </c>
      <c r="D31" s="29" t="s">
        <v>867</v>
      </c>
      <c r="E31" s="29" t="s">
        <v>851</v>
      </c>
    </row>
    <row r="32" spans="2:5" ht="116">
      <c r="B32" s="24" t="s">
        <v>468</v>
      </c>
      <c r="D32" s="29" t="s">
        <v>814</v>
      </c>
      <c r="E32" s="29" t="s">
        <v>851</v>
      </c>
    </row>
    <row r="33" spans="2:5" ht="43.5">
      <c r="B33" s="25" t="s">
        <v>502</v>
      </c>
      <c r="D33" s="29" t="s">
        <v>815</v>
      </c>
      <c r="E33" s="29" t="s">
        <v>853</v>
      </c>
    </row>
    <row r="34" spans="2:5" ht="43.5">
      <c r="B34" s="24" t="s">
        <v>511</v>
      </c>
      <c r="D34" s="29" t="s">
        <v>816</v>
      </c>
      <c r="E34" s="29" t="s">
        <v>851</v>
      </c>
    </row>
    <row r="35" spans="2:5" ht="87">
      <c r="B35" s="25" t="s">
        <v>563</v>
      </c>
      <c r="D35" s="29" t="s">
        <v>808</v>
      </c>
      <c r="E35" s="29" t="s">
        <v>851</v>
      </c>
    </row>
    <row r="36" spans="2:5" ht="29">
      <c r="B36" s="24" t="s">
        <v>583</v>
      </c>
      <c r="D36" s="29" t="s">
        <v>683</v>
      </c>
      <c r="E36" s="29" t="s">
        <v>853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Data</vt:lpstr>
      <vt:lpstr>Analysis</vt:lpstr>
      <vt:lpstr>L1</vt:lpstr>
      <vt:lpstr>L2</vt:lpstr>
      <vt:lpstr>L3</vt:lpstr>
      <vt:lpstr>W1</vt:lpstr>
      <vt:lpstr>W2</vt:lpstr>
      <vt:lpstr>W3</vt:lpstr>
      <vt:lpstr>SD1</vt:lpstr>
      <vt:lpstr>SD2</vt:lpstr>
      <vt:lpstr>LH1</vt:lpstr>
      <vt:lpstr>HT1</vt:lpstr>
      <vt:lpstr>CC1</vt:lpstr>
      <vt:lpstr>CC2</vt:lpstr>
      <vt:lpstr>E1</vt:lpstr>
      <vt:lpstr>E2</vt:lpstr>
      <vt:lpstr>General</vt:lpstr>
      <vt:lpstr>Final comments</vt:lpstr>
      <vt:lpstr>Analysis!Print_Area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Finlay</dc:creator>
  <cp:lastModifiedBy>admin</cp:lastModifiedBy>
  <cp:lastPrinted>2025-12-12T11:31:05Z</cp:lastPrinted>
  <dcterms:created xsi:type="dcterms:W3CDTF">2025-11-29T07:41:37Z</dcterms:created>
  <dcterms:modified xsi:type="dcterms:W3CDTF">2026-01-29T11:48:58Z</dcterms:modified>
</cp:coreProperties>
</file>